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58" firstSheet="1" activeTab="19"/>
  </bookViews>
  <sheets>
    <sheet name="DETAIL" sheetId="24" r:id="rId1"/>
    <sheet name="PAY" sheetId="3" r:id="rId2"/>
    <sheet name="SANCTION POST" sheetId="19" r:id="rId3"/>
    <sheet name="VACANT POST" sheetId="20" r:id="rId4"/>
    <sheet name="1A" sheetId="2" r:id="rId5"/>
    <sheet name="1B" sheetId="6" r:id="rId6"/>
    <sheet name="1C" sheetId="7" r:id="rId7"/>
    <sheet name="2" sheetId="10" r:id="rId8"/>
    <sheet name="3" sheetId="8" r:id="rId9"/>
    <sheet name="4A" sheetId="9" r:id="rId10"/>
    <sheet name="4B" sheetId="11" r:id="rId11"/>
    <sheet name="8" sheetId="12" r:id="rId12"/>
    <sheet name="9" sheetId="13" r:id="rId13"/>
    <sheet name="10" sheetId="14" r:id="rId14"/>
    <sheet name="GA4" sheetId="15" r:id="rId15"/>
    <sheet name="TA&amp;MED" sheetId="4" r:id="rId16"/>
    <sheet name="VARDI" sheetId="5" r:id="rId17"/>
    <sheet name="fixpay" sheetId="21" r:id="rId18"/>
    <sheet name="PL 17-18 " sheetId="25" r:id="rId19"/>
    <sheet name="PL 18-19" sheetId="22" r:id="rId20"/>
  </sheets>
  <externalReferences>
    <externalReference r:id="rId21"/>
  </externalReferences>
  <definedNames>
    <definedName name="_xlnm.Print_Area" localSheetId="13">'10'!$A$1:$O$14</definedName>
    <definedName name="_xlnm.Print_Area" localSheetId="4">'1A'!$A$1:$I$33</definedName>
    <definedName name="_xlnm.Print_Area" localSheetId="5">'1B'!$A$1:$R$23</definedName>
    <definedName name="_xlnm.Print_Area" localSheetId="6">'1C'!$A$1:$F$16</definedName>
    <definedName name="_xlnm.Print_Area" localSheetId="7">'2'!$A$1:$I$15</definedName>
    <definedName name="_xlnm.Print_Area" localSheetId="8">'3'!$A$1:$I$14</definedName>
    <definedName name="_xlnm.Print_Area" localSheetId="9">'4A'!$A$1:$H$17</definedName>
    <definedName name="_xlnm.Print_Area" localSheetId="11">'8'!$A$1:$M$48</definedName>
    <definedName name="_xlnm.Print_Area" localSheetId="12">'9'!$A$1:$T$20</definedName>
    <definedName name="_xlnm.Print_Area" localSheetId="14">'GA4'!$A$1:$M$31</definedName>
    <definedName name="_xlnm.Print_Area" localSheetId="1">PAY!$A$1:$H$15</definedName>
    <definedName name="_xlnm.Print_Area" localSheetId="2">'SANCTION POST'!$A$1:$Y$10</definedName>
    <definedName name="_xlnm.Print_Area" localSheetId="3">'VACANT POST'!$A$1:$Y$10</definedName>
  </definedNames>
  <calcPr calcId="124519"/>
</workbook>
</file>

<file path=xl/calcChain.xml><?xml version="1.0" encoding="utf-8"?>
<calcChain xmlns="http://schemas.openxmlformats.org/spreadsheetml/2006/main">
  <c r="F10" i="2"/>
  <c r="F9"/>
  <c r="B7" i="5"/>
  <c r="C7"/>
  <c r="C6" i="22"/>
  <c r="C6" i="25"/>
  <c r="D7" i="5"/>
  <c r="H7"/>
  <c r="E7"/>
  <c r="J20" i="12"/>
  <c r="K20"/>
  <c r="L20"/>
  <c r="J21"/>
  <c r="K21" s="1"/>
  <c r="L21"/>
  <c r="J22"/>
  <c r="K22"/>
  <c r="L22"/>
  <c r="J23"/>
  <c r="K23" s="1"/>
  <c r="L23"/>
  <c r="J24"/>
  <c r="K24"/>
  <c r="L24"/>
  <c r="J25"/>
  <c r="K25" s="1"/>
  <c r="L25"/>
  <c r="J26"/>
  <c r="K26"/>
  <c r="L26"/>
  <c r="J27"/>
  <c r="K27" s="1"/>
  <c r="L27"/>
  <c r="J28"/>
  <c r="K28"/>
  <c r="L28"/>
  <c r="J29"/>
  <c r="K29" s="1"/>
  <c r="L29"/>
  <c r="J30"/>
  <c r="K30"/>
  <c r="L30"/>
  <c r="J31"/>
  <c r="K31" s="1"/>
  <c r="L31"/>
  <c r="J32"/>
  <c r="K32"/>
  <c r="L32"/>
  <c r="J33"/>
  <c r="K33" s="1"/>
  <c r="L33"/>
  <c r="J34"/>
  <c r="L34"/>
  <c r="J35"/>
  <c r="L35"/>
  <c r="J36"/>
  <c r="L36"/>
  <c r="J37"/>
  <c r="L37"/>
  <c r="J38"/>
  <c r="L38"/>
  <c r="J39"/>
  <c r="L39"/>
  <c r="J40"/>
  <c r="K40"/>
  <c r="L40"/>
  <c r="J41"/>
  <c r="K41" s="1"/>
  <c r="L41"/>
  <c r="J42"/>
  <c r="K42"/>
  <c r="L42"/>
  <c r="J43"/>
  <c r="K43" s="1"/>
  <c r="L43"/>
  <c r="H20"/>
  <c r="H21"/>
  <c r="H22"/>
  <c r="H23"/>
  <c r="H24"/>
  <c r="H25"/>
  <c r="H26"/>
  <c r="H27"/>
  <c r="H28"/>
  <c r="H29"/>
  <c r="H30"/>
  <c r="H31"/>
  <c r="H32"/>
  <c r="H33"/>
  <c r="H34"/>
  <c r="K34" s="1"/>
  <c r="H35"/>
  <c r="H36"/>
  <c r="K36" s="1"/>
  <c r="H37"/>
  <c r="H38"/>
  <c r="K38" s="1"/>
  <c r="H39"/>
  <c r="H40"/>
  <c r="H41"/>
  <c r="H42"/>
  <c r="H43"/>
  <c r="L10"/>
  <c r="L11"/>
  <c r="L12"/>
  <c r="L13"/>
  <c r="L14"/>
  <c r="L15"/>
  <c r="L16"/>
  <c r="L17"/>
  <c r="K11"/>
  <c r="K13"/>
  <c r="K15"/>
  <c r="K17"/>
  <c r="J10"/>
  <c r="J11"/>
  <c r="J12"/>
  <c r="J13"/>
  <c r="J14"/>
  <c r="J15"/>
  <c r="J16"/>
  <c r="J17"/>
  <c r="H19"/>
  <c r="H17"/>
  <c r="H16"/>
  <c r="K16" s="1"/>
  <c r="H15"/>
  <c r="H14"/>
  <c r="K14" s="1"/>
  <c r="H13"/>
  <c r="H12"/>
  <c r="K12" s="1"/>
  <c r="H11"/>
  <c r="H9"/>
  <c r="I11" i="22"/>
  <c r="I12"/>
  <c r="I13"/>
  <c r="I14"/>
  <c r="I15"/>
  <c r="I10"/>
  <c r="I11" i="25"/>
  <c r="I12"/>
  <c r="J12" s="1"/>
  <c r="K12" s="1"/>
  <c r="I13"/>
  <c r="I14"/>
  <c r="I15"/>
  <c r="I10"/>
  <c r="J14"/>
  <c r="K14" s="1"/>
  <c r="J15"/>
  <c r="K15" s="1"/>
  <c r="J13"/>
  <c r="K13" s="1"/>
  <c r="J11"/>
  <c r="K11" s="1"/>
  <c r="J10"/>
  <c r="B6"/>
  <c r="B5"/>
  <c r="K15" i="21"/>
  <c r="J15"/>
  <c r="G18" i="12"/>
  <c r="L9"/>
  <c r="G44"/>
  <c r="G45" s="1"/>
  <c r="Y21" i="19"/>
  <c r="I2" i="2"/>
  <c r="B10" i="3"/>
  <c r="K5" i="22" s="1"/>
  <c r="D3" i="3"/>
  <c r="E3" i="21" s="1"/>
  <c r="D2" i="3"/>
  <c r="C5" i="25" s="1"/>
  <c r="I17" i="13"/>
  <c r="J17" s="1"/>
  <c r="L19" i="12"/>
  <c r="K3" i="21"/>
  <c r="K37" i="12" l="1"/>
  <c r="K39"/>
  <c r="K35"/>
  <c r="L44"/>
  <c r="L10" i="15" s="1"/>
  <c r="B8" i="4"/>
  <c r="E1" i="21"/>
  <c r="K5" i="25"/>
  <c r="I16"/>
  <c r="J16"/>
  <c r="K10"/>
  <c r="K16" s="1"/>
  <c r="L18" i="12"/>
  <c r="G4" i="11"/>
  <c r="F3" i="7"/>
  <c r="C10" i="3"/>
  <c r="C8" i="4" s="1"/>
  <c r="I3" i="8"/>
  <c r="N3" i="14"/>
  <c r="M2" i="5"/>
  <c r="O3" i="6"/>
  <c r="I3" i="10"/>
  <c r="L4" i="12"/>
  <c r="R5" i="13"/>
  <c r="L2" i="15"/>
  <c r="H3" i="4"/>
  <c r="C5" i="22"/>
  <c r="C2" i="5"/>
  <c r="C6" i="19"/>
  <c r="J15" i="22"/>
  <c r="K15" s="1"/>
  <c r="J14"/>
  <c r="K14" s="1"/>
  <c r="J13"/>
  <c r="K13" s="1"/>
  <c r="J12"/>
  <c r="K12" s="1"/>
  <c r="J11"/>
  <c r="K11" s="1"/>
  <c r="J10"/>
  <c r="K10" s="1"/>
  <c r="B6"/>
  <c r="B5"/>
  <c r="H10" i="12"/>
  <c r="J19"/>
  <c r="Y15" i="19"/>
  <c r="Y13"/>
  <c r="H18" i="12" l="1"/>
  <c r="K10"/>
  <c r="L45"/>
  <c r="L9" i="15"/>
  <c r="L11" s="1"/>
  <c r="K23"/>
  <c r="J44" i="12"/>
  <c r="H44"/>
  <c r="H45" s="1"/>
  <c r="K16" i="22"/>
  <c r="J16"/>
  <c r="I16"/>
  <c r="L11" i="13"/>
  <c r="M11" s="1"/>
  <c r="O11" s="1"/>
  <c r="L12"/>
  <c r="M12" s="1"/>
  <c r="O12" s="1"/>
  <c r="M13"/>
  <c r="O13" s="1"/>
  <c r="L14"/>
  <c r="M14" s="1"/>
  <c r="O14" s="1"/>
  <c r="L15"/>
  <c r="M15" s="1"/>
  <c r="O15" s="1"/>
  <c r="L10"/>
  <c r="M10" s="1"/>
  <c r="O10" s="1"/>
  <c r="L23" i="15"/>
  <c r="J9" i="12"/>
  <c r="J18" s="1"/>
  <c r="L11" i="14"/>
  <c r="K10"/>
  <c r="L10" s="1"/>
  <c r="K11"/>
  <c r="M11" s="1"/>
  <c r="J10"/>
  <c r="J11"/>
  <c r="I10"/>
  <c r="I11"/>
  <c r="G11"/>
  <c r="C6" i="20"/>
  <c r="B6" i="19"/>
  <c r="K9" i="14"/>
  <c r="L9" s="1"/>
  <c r="J9"/>
  <c r="C3" i="11"/>
  <c r="C4"/>
  <c r="B4"/>
  <c r="C4" i="12"/>
  <c r="C5"/>
  <c r="B5"/>
  <c r="C3" i="14"/>
  <c r="C4"/>
  <c r="B4"/>
  <c r="C2" i="15"/>
  <c r="C3"/>
  <c r="B3"/>
  <c r="C6" i="13"/>
  <c r="C5"/>
  <c r="B6"/>
  <c r="B3" i="4"/>
  <c r="C3"/>
  <c r="C4"/>
  <c r="B4"/>
  <c r="C3" i="5"/>
  <c r="B3"/>
  <c r="B2"/>
  <c r="B5" i="13"/>
  <c r="B2" i="15"/>
  <c r="B3" i="14"/>
  <c r="B4" i="12"/>
  <c r="B3" i="11"/>
  <c r="C5" i="9"/>
  <c r="C4"/>
  <c r="B5"/>
  <c r="C3" i="8"/>
  <c r="C4"/>
  <c r="B4"/>
  <c r="B4" i="9"/>
  <c r="B3" i="8"/>
  <c r="C3" i="10"/>
  <c r="C4"/>
  <c r="B4"/>
  <c r="B3"/>
  <c r="C3" i="7"/>
  <c r="C4"/>
  <c r="B4"/>
  <c r="B3"/>
  <c r="C3" i="6"/>
  <c r="C4"/>
  <c r="B4"/>
  <c r="B3"/>
  <c r="C2" i="2"/>
  <c r="C3"/>
  <c r="B9" s="1"/>
  <c r="B3"/>
  <c r="B2"/>
  <c r="G10"/>
  <c r="G12"/>
  <c r="G14"/>
  <c r="G16"/>
  <c r="G18"/>
  <c r="G20"/>
  <c r="G22"/>
  <c r="G24"/>
  <c r="G26"/>
  <c r="G28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G29"/>
  <c r="G27"/>
  <c r="G25"/>
  <c r="G23"/>
  <c r="G21"/>
  <c r="G19"/>
  <c r="G17"/>
  <c r="G15"/>
  <c r="G13"/>
  <c r="G11"/>
  <c r="G9"/>
  <c r="E2" i="20"/>
  <c r="E1"/>
  <c r="C2"/>
  <c r="C1"/>
  <c r="D2" i="19"/>
  <c r="D1"/>
  <c r="F29" i="2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B6" i="20"/>
  <c r="L13" i="15" l="1"/>
  <c r="L12"/>
  <c r="J45" i="12"/>
  <c r="N11" i="14"/>
  <c r="O11"/>
  <c r="N10"/>
  <c r="K9" i="12"/>
  <c r="O10" i="14"/>
  <c r="M10"/>
  <c r="K19" i="12"/>
  <c r="K18"/>
  <c r="K9" i="15" s="1"/>
  <c r="K44" i="12" l="1"/>
  <c r="P11" i="13"/>
  <c r="R11"/>
  <c r="P12"/>
  <c r="R12"/>
  <c r="P13"/>
  <c r="R13"/>
  <c r="P14"/>
  <c r="R14"/>
  <c r="P15"/>
  <c r="R15"/>
  <c r="R10"/>
  <c r="P10"/>
  <c r="O16"/>
  <c r="N16"/>
  <c r="N18" s="1"/>
  <c r="M16"/>
  <c r="I18"/>
  <c r="H18"/>
  <c r="G18"/>
  <c r="F18"/>
  <c r="E18"/>
  <c r="D18"/>
  <c r="J15"/>
  <c r="J14"/>
  <c r="J13"/>
  <c r="J12"/>
  <c r="J11"/>
  <c r="J10"/>
  <c r="I9" i="14"/>
  <c r="N9" s="1"/>
  <c r="O9"/>
  <c r="M9"/>
  <c r="K45" i="12" l="1"/>
  <c r="K10" i="15"/>
  <c r="K11" s="1"/>
  <c r="K12" s="1"/>
  <c r="Q15" i="13"/>
  <c r="Q12"/>
  <c r="Q11"/>
  <c r="Q10"/>
  <c r="Q14"/>
  <c r="Q13"/>
  <c r="R16"/>
  <c r="J16"/>
  <c r="J18" s="1"/>
  <c r="P16"/>
  <c r="Q16" l="1"/>
  <c r="I27" i="2"/>
  <c r="V6" i="20" s="1"/>
  <c r="Y6" i="19"/>
  <c r="L28" i="15"/>
  <c r="K28"/>
  <c r="I19" i="2"/>
  <c r="N6" i="20" s="1"/>
  <c r="I15" i="2"/>
  <c r="J6" i="20" s="1"/>
  <c r="J7" i="5"/>
  <c r="G7"/>
  <c r="I29" i="2"/>
  <c r="X6" i="20" s="1"/>
  <c r="I28" i="2"/>
  <c r="W6" i="20" s="1"/>
  <c r="I26" i="2"/>
  <c r="U6" i="20" s="1"/>
  <c r="I25" i="2"/>
  <c r="T6" i="20" s="1"/>
  <c r="I22" i="2"/>
  <c r="Q6" i="20" s="1"/>
  <c r="I20" i="2"/>
  <c r="O6" i="20" s="1"/>
  <c r="I13" i="2"/>
  <c r="H6" i="20" s="1"/>
  <c r="I17" i="2"/>
  <c r="L6" i="20" s="1"/>
  <c r="I24" i="2"/>
  <c r="S6" i="20" s="1"/>
  <c r="I21" i="2"/>
  <c r="P6" i="20" s="1"/>
  <c r="I18" i="2"/>
  <c r="M6" i="20" s="1"/>
  <c r="I16" i="2"/>
  <c r="K6" i="20" s="1"/>
  <c r="I12" i="2"/>
  <c r="G6" i="20" s="1"/>
  <c r="I23" i="2"/>
  <c r="R6" i="20" s="1"/>
  <c r="I14" i="2"/>
  <c r="I6" i="20" s="1"/>
  <c r="I11" i="2"/>
  <c r="F6" i="20" s="1"/>
  <c r="I10" i="2"/>
  <c r="E6" i="20" s="1"/>
  <c r="I9" i="2"/>
  <c r="D6" i="20" s="1"/>
  <c r="H30" i="2"/>
  <c r="G30"/>
  <c r="F30"/>
  <c r="K7" i="5" l="1"/>
  <c r="M7" s="1"/>
  <c r="L17" i="15"/>
  <c r="L15"/>
  <c r="I30" i="2"/>
  <c r="Y6" i="20" s="1"/>
  <c r="K14" i="15" l="1"/>
  <c r="K15"/>
  <c r="L14"/>
  <c r="L24" s="1"/>
  <c r="K17" l="1"/>
  <c r="L25"/>
  <c r="L29" s="1"/>
  <c r="K18" i="13" s="1"/>
  <c r="K24" i="15" l="1"/>
  <c r="K25" s="1"/>
  <c r="K29" s="1"/>
  <c r="O17" i="13"/>
  <c r="R17" s="1"/>
  <c r="R18" s="1"/>
  <c r="F10" i="3"/>
  <c r="G10" s="1"/>
  <c r="H10" s="1"/>
  <c r="P17" i="13"/>
  <c r="P18" s="1"/>
  <c r="Q17"/>
  <c r="Q18" s="1"/>
  <c r="L18"/>
  <c r="M18" l="1"/>
  <c r="O18" s="1"/>
</calcChain>
</file>

<file path=xl/sharedStrings.xml><?xml version="1.0" encoding="utf-8"?>
<sst xmlns="http://schemas.openxmlformats.org/spreadsheetml/2006/main" count="468" uniqueCount="251">
  <si>
    <t>izi=</t>
  </si>
  <si>
    <t>in</t>
  </si>
  <si>
    <t>iz/kkukpk;Z</t>
  </si>
  <si>
    <t>v/;kid</t>
  </si>
  <si>
    <t>TOTAL</t>
  </si>
  <si>
    <t>dk;kZy; dk uke&amp;</t>
  </si>
  <si>
    <t>dk;kZ0 lgk0</t>
  </si>
  <si>
    <t>izi=&amp;1</t>
  </si>
  <si>
    <t xml:space="preserve">v-fu;fer@dk;Z izHkkfjr Lohd`r inksa dk fooj.k </t>
  </si>
  <si>
    <t xml:space="preserve">foHkkx dk uke%&amp; f'k{kk </t>
  </si>
  <si>
    <t>dze la[;k</t>
  </si>
  <si>
    <t>ys[kksa dk 'kh"kZ         eq[; 'kh"kZ@mi&amp; eq[; 'kh"kZ@y?kq 'kh"kZ @mi&amp;  'kh"kZ@xzqi 'kh"kZ</t>
  </si>
  <si>
    <t>vk;kstuk fHkUu@vk;kstuk@dsUnz izofrZr ;kstuk</t>
  </si>
  <si>
    <t>in uke</t>
  </si>
  <si>
    <t>xzsM is</t>
  </si>
  <si>
    <r>
      <t>orZeku Lohd`r inksa dh la[;k</t>
    </r>
    <r>
      <rPr>
        <sz val="14"/>
        <rFont val="Times New Roman"/>
        <family val="1"/>
      </rPr>
      <t/>
    </r>
  </si>
  <si>
    <t>fu;fer dk;Zjr deZpkjh</t>
  </si>
  <si>
    <t>1 tuojh 2004 ls iwoZ fu;qDr</t>
  </si>
  <si>
    <t>1 tuojh 2004 rFkk mldss i'pkr fu;qDr</t>
  </si>
  <si>
    <t>;ksx</t>
  </si>
  <si>
    <t>iz/kkuk?;kid</t>
  </si>
  <si>
    <t>o0 v0</t>
  </si>
  <si>
    <t>iz;ks0 ifjpkjd</t>
  </si>
  <si>
    <t>prqFkZ Js.kh deZ0</t>
  </si>
  <si>
    <t>O;k[;krk</t>
  </si>
  <si>
    <t xml:space="preserve"> 'kk0 f'k0 Js.kh A</t>
  </si>
  <si>
    <t xml:space="preserve"> 'kk0 f'k0 Js.khAA</t>
  </si>
  <si>
    <t>iqLr0 Js.khAA</t>
  </si>
  <si>
    <t>fyfid xzsM Js.khA</t>
  </si>
  <si>
    <t xml:space="preserve"> 'kk0 f'k0 Js.khAAA</t>
  </si>
  <si>
    <t>iqLr0 Js.khAAA</t>
  </si>
  <si>
    <t>fyfid xzsM Js.khAA</t>
  </si>
  <si>
    <t>QhYMeSu</t>
  </si>
  <si>
    <r>
      <t>fjDr inksa dh la[;k</t>
    </r>
    <r>
      <rPr>
        <sz val="14"/>
        <rFont val="Times New Roman"/>
        <family val="1"/>
      </rPr>
      <t>[</t>
    </r>
    <r>
      <rPr>
        <sz val="14"/>
        <rFont val="DevLys 010"/>
      </rPr>
      <t>6&amp;</t>
    </r>
    <r>
      <rPr>
        <sz val="12"/>
        <rFont val="Times New Roman"/>
        <family val="1"/>
      </rPr>
      <t>(7+8)]</t>
    </r>
  </si>
  <si>
    <r>
      <t xml:space="preserve"> </t>
    </r>
    <r>
      <rPr>
        <sz val="14"/>
        <rFont val="DevLys 010"/>
      </rPr>
      <t xml:space="preserve">                                                Øe la0</t>
    </r>
  </si>
  <si>
    <r>
      <t xml:space="preserve">    </t>
    </r>
    <r>
      <rPr>
        <sz val="14"/>
        <rFont val="DevLys 010"/>
      </rPr>
      <t xml:space="preserve">                                            vkfQl vkbZ Mh</t>
    </r>
  </si>
  <si>
    <t>fo|ky; dk uke</t>
  </si>
  <si>
    <t xml:space="preserve">fofr; o"kZ esa gksus okyk dqy O;; </t>
  </si>
  <si>
    <t xml:space="preserve">dk;kZy; </t>
  </si>
  <si>
    <t>cdk;k nkoksa dk izi=</t>
  </si>
  <si>
    <t>dz0 la0</t>
  </si>
  <si>
    <t>vkfQl vkbZ Mh</t>
  </si>
  <si>
    <t>;k=k HkRrk</t>
  </si>
  <si>
    <t>fpfdRlk HkRrk</t>
  </si>
  <si>
    <t>Ø-la0</t>
  </si>
  <si>
    <t>vkfQl vkbZ Mh u0</t>
  </si>
  <si>
    <t>dkfeZd dh la[;k</t>
  </si>
  <si>
    <t>efgyk</t>
  </si>
  <si>
    <t>nj</t>
  </si>
  <si>
    <t>jkf'k</t>
  </si>
  <si>
    <t>iq#"k</t>
  </si>
  <si>
    <t>vf/kD;@cpr</t>
  </si>
  <si>
    <t>7(5X6)</t>
  </si>
  <si>
    <t>10(8X9)</t>
  </si>
  <si>
    <t>11(7+10)</t>
  </si>
  <si>
    <t>13(11-12)</t>
  </si>
  <si>
    <t>dksp</t>
  </si>
  <si>
    <t>iqLr0 Js.khA</t>
  </si>
  <si>
    <t xml:space="preserve">iz;ks0 lgk0 </t>
  </si>
  <si>
    <t>teknkj</t>
  </si>
  <si>
    <t>;ksx dkye¼ 5$6½</t>
  </si>
  <si>
    <t>;ksx dkye¼ 4&amp;7½</t>
  </si>
  <si>
    <t>c-Lohd`r fjDr inksa ds fo#) foHkkx esa dk;Zjr dkfeZdksa dk fooj.k</t>
  </si>
  <si>
    <t>dk;kZy; dk uke&amp;                                                                       foHkkx dk uke%&amp; f'k{kk</t>
  </si>
  <si>
    <t xml:space="preserve"> fjDr inksa dh la[;k</t>
  </si>
  <si>
    <t>rnFkZ vLFkkbZ fu;qfDr ¼la[;k½</t>
  </si>
  <si>
    <t>vkSlr izfr O;fDr izfr ekg O;;  ¼:i;ksa e½sa</t>
  </si>
  <si>
    <t>iqufuZ;qfDr ¼la[;k½</t>
  </si>
  <si>
    <t>,tsalh ds ek/;e ls ¼la[;k½</t>
  </si>
  <si>
    <t>izR;{k lafonk ¼la[;k½</t>
  </si>
  <si>
    <t>dkfeZd foHkkx ds ifji= ds vuqlkj ¼la[;k½</t>
  </si>
  <si>
    <t>vU; ¼la[;k½</t>
  </si>
  <si>
    <t>l-foHkkx esa dk;Zjr vU; dkfeZdksa dk fooj.k ¼Lohd`r inksaa ds vfrfjDr½</t>
  </si>
  <si>
    <t>ys[kksa dk 'kh"kZ              eq[; 'kh"kZ@mi&amp; eq[; 'kh"kZ@y?kq 'kh"kZ @mi&amp;  'kh"kZ@xzqi 'kh"kZ</t>
  </si>
  <si>
    <t>la[;k</t>
  </si>
  <si>
    <t>okf"kZd fofr; Hkkj ¼:i;s lgL=ksa½</t>
  </si>
  <si>
    <t>izi=&amp;2</t>
  </si>
  <si>
    <t>foHkkx ds Lohd`r VsfyQksu rFkk eksckbZy dk fooj.k</t>
  </si>
  <si>
    <t>dk;kZy; dk uke</t>
  </si>
  <si>
    <t>inuke</t>
  </si>
  <si>
    <t>VsyhQksu dh la[;k</t>
  </si>
  <si>
    <t>bZ&amp;esy</t>
  </si>
  <si>
    <t>dk;kZy;</t>
  </si>
  <si>
    <t>fuokl</t>
  </si>
  <si>
    <t>izi=&amp;3</t>
  </si>
  <si>
    <t>foHkkx esa miyC/k dE;wVlZ ,oa fdjk;s ij fy;s x;s dEI;wVlZ dh lwpuk</t>
  </si>
  <si>
    <t>ys[kksa dk 'kh"kZ                eq[; 'kh"kZ@mi&amp; eq[; 'kh"kZ@y?kq 'kh"kZ @mi&amp;  'kh"kZ@xzqi 'kh"kZ</t>
  </si>
  <si>
    <t>foHkkxh;</t>
  </si>
  <si>
    <t>fdjk;s ij fy;s x;s dEI;wVj</t>
  </si>
  <si>
    <t>dEI;wVj@loZj ¼la[;k½</t>
  </si>
  <si>
    <t>fizaVj        ¼la[;k½</t>
  </si>
  <si>
    <t>e'khu fon eSu ¼la[;k½</t>
  </si>
  <si>
    <t>dsoy e'khu</t>
  </si>
  <si>
    <t>okf"kZd Hkkj ¼lgL=ksa esa½</t>
  </si>
  <si>
    <t>izi=&amp;4¼v½</t>
  </si>
  <si>
    <t>foHkkx esa miyC/k okguksa dh lwph</t>
  </si>
  <si>
    <t>dk;Zdyki okgu@dk;kZy; okgu</t>
  </si>
  <si>
    <t>foHkkx dk uke%&amp;f'k{kk</t>
  </si>
  <si>
    <t>okguksa dk fooj.k</t>
  </si>
  <si>
    <t>okgu dk izdkj thi@dkj@vU;</t>
  </si>
  <si>
    <t xml:space="preserve">jftLVªs'kula[;k </t>
  </si>
  <si>
    <t>dz; dk o"kZ</t>
  </si>
  <si>
    <t>izi=&amp;4¼c½</t>
  </si>
  <si>
    <t>foHkkx }kjk fdjk;sa ij fy, x;s okguksa dh lwph</t>
  </si>
  <si>
    <t xml:space="preserve">dqy la[;k </t>
  </si>
  <si>
    <t>fiNys fofRr; o"kZ esa O;; dh xbZ jkf'k ¼:i;s lgL=ksa esa½</t>
  </si>
  <si>
    <t>izi=&amp;8</t>
  </si>
  <si>
    <t xml:space="preserve"> ¼ctV vkadyu vf/kdkfj;ksa }kjk foHkkxk/;{k@ctV fu;U=.k vf/kdkfj;ksa dks izLrqr djus gsrq½                   </t>
  </si>
  <si>
    <t xml:space="preserve">                               uke</t>
  </si>
  <si>
    <t xml:space="preserve">th-ih-,Q- uEcj @,u-ih-,l- uEcj  </t>
  </si>
  <si>
    <t xml:space="preserve"> in dk Lohd`r osru</t>
  </si>
  <si>
    <t xml:space="preserve"> igyh ekpZ ls vfUre Qjojh ds fy;s fu/kkZfjr jde</t>
  </si>
  <si>
    <t xml:space="preserve"> o`f) tks bl vof/k esa gksxh</t>
  </si>
  <si>
    <r>
      <t xml:space="preserve">  </t>
    </r>
    <r>
      <rPr>
        <sz val="14"/>
        <rFont val="DevLys 010"/>
      </rPr>
      <t>fo'ks"k fooj.k</t>
    </r>
  </si>
  <si>
    <t>is&amp;cS.M</t>
  </si>
  <si>
    <t xml:space="preserve"> xzsM is</t>
  </si>
  <si>
    <t xml:space="preserve">frfFk o`f) </t>
  </si>
  <si>
    <t>o`f) jkf'k</t>
  </si>
  <si>
    <t>;ksx jktif=r</t>
  </si>
  <si>
    <t>;ksx vjktif=r</t>
  </si>
  <si>
    <t>dqy ;ksx osru</t>
  </si>
  <si>
    <t xml:space="preserve">izekf.kr fd;k tkrk gS fd mi;qZDr lwpuk esjs }kjk O;fDrxr :i ls tkap dj yh xbZ gSA vkSj bls lgh ik;k x;k gSA </t>
  </si>
  <si>
    <t xml:space="preserve">dk;kZy;k/;{k </t>
  </si>
  <si>
    <t>izi=&amp;9</t>
  </si>
  <si>
    <t xml:space="preserve"> foLr`r                                 ys[kk 'kh"kZd</t>
  </si>
  <si>
    <t>nÙker@izHk`r</t>
  </si>
  <si>
    <t xml:space="preserve">                                                          okLrfod O;; vkadMs</t>
  </si>
  <si>
    <r>
      <t xml:space="preserve"> </t>
    </r>
    <r>
      <rPr>
        <sz val="14"/>
        <rFont val="DevLys 010"/>
      </rPr>
      <t>o`f}</t>
    </r>
    <r>
      <rPr>
        <sz val="14"/>
        <rFont val="Times New Roman"/>
        <family val="1"/>
      </rPr>
      <t xml:space="preserve"> (+)</t>
    </r>
    <r>
      <rPr>
        <sz val="14"/>
        <rFont val="DevLys 010"/>
      </rPr>
      <t xml:space="preserve"> ;k deh</t>
    </r>
    <r>
      <rPr>
        <sz val="14"/>
        <rFont val="Times New Roman"/>
        <family val="1"/>
      </rPr>
      <t xml:space="preserve"> (-) </t>
    </r>
  </si>
  <si>
    <t>uohu vkbZVe</t>
  </si>
  <si>
    <t>dfeVsM</t>
  </si>
  <si>
    <t>uohu</t>
  </si>
  <si>
    <t>dqy</t>
  </si>
  <si>
    <t xml:space="preserve">dkWye 7 vkSj 12  </t>
  </si>
  <si>
    <t xml:space="preserve">dkWye 10 vkSj 12  </t>
  </si>
  <si>
    <t xml:space="preserve">dkWye 12 vkSj 15 </t>
  </si>
  <si>
    <t>gka@ugha</t>
  </si>
  <si>
    <t>O.E</t>
  </si>
  <si>
    <t>nÙker</t>
  </si>
  <si>
    <t>Libarary</t>
  </si>
  <si>
    <t>Laboratry</t>
  </si>
  <si>
    <t>Liveries</t>
  </si>
  <si>
    <t>Spl. Service</t>
  </si>
  <si>
    <t>Mis. E xp.</t>
  </si>
  <si>
    <t xml:space="preserve">;ksx  </t>
  </si>
  <si>
    <t>Total GA 4</t>
  </si>
  <si>
    <t>izi=&amp;10</t>
  </si>
  <si>
    <t>okLrfod vk; vkadMs</t>
  </si>
  <si>
    <t xml:space="preserve">dkWye 6vkSj 11  </t>
  </si>
  <si>
    <t xml:space="preserve">dkWye 9 vkSj 11  </t>
  </si>
  <si>
    <t xml:space="preserve">dkWye 11 vkSj 12 </t>
  </si>
  <si>
    <t>izos'k 'kqYd</t>
  </si>
  <si>
    <t>Vh0 lh0</t>
  </si>
  <si>
    <t>vU; uhykeh vkfn</t>
  </si>
  <si>
    <t>th0 ,0 4</t>
  </si>
  <si>
    <t xml:space="preserve">;ksx egaxkbZ HkRRkk </t>
  </si>
  <si>
    <r>
      <t>edku fdjk;k 10</t>
    </r>
    <r>
      <rPr>
        <sz val="14"/>
        <rFont val="Arial"/>
        <family val="2"/>
      </rPr>
      <t>%</t>
    </r>
  </si>
  <si>
    <t>fLFkjhdj.k ,sfj;j</t>
  </si>
  <si>
    <t xml:space="preserve">lefiZr vodk'k </t>
  </si>
  <si>
    <t>cksul</t>
  </si>
  <si>
    <t xml:space="preserve">jksdfM+;k HkRrk </t>
  </si>
  <si>
    <t>/kqykbZ HkRrk</t>
  </si>
  <si>
    <t>fodykax HkRrk</t>
  </si>
  <si>
    <t>lkbZfdy HkRrk</t>
  </si>
  <si>
    <t>LFkkbZ ikfjJfed</t>
  </si>
  <si>
    <t xml:space="preserve">;ksx dqy HkRrs </t>
  </si>
  <si>
    <t xml:space="preserve">;ksx laosru </t>
  </si>
  <si>
    <t xml:space="preserve">;k=k HkRrk </t>
  </si>
  <si>
    <t>fpfdRlk O;;</t>
  </si>
  <si>
    <t>;ksx ;k=k$fpfdRlk O;;</t>
  </si>
  <si>
    <t>;ksx th0,0 4</t>
  </si>
  <si>
    <t>ys[kksa dk 'kh"kZ eq[; 'kh"kZ@mi&amp; eq[; 'kh"kZ@y?kq 'kh"kZ @mi&amp;  'kh"kZ@xzqi 'kh"kZ</t>
  </si>
  <si>
    <t>ys[kksa dk 'kh"kZ  eq[; 'kh"kZ@mi&amp; eq[; 'kh"kZ@y?kq 'kh"kZ @mi&amp;  'kh"kZ@xzqi 'kh"kZ</t>
  </si>
  <si>
    <t>dk;kZy; dk uke&amp;                                                         foHkkx dk uke%&amp;f'k{kk</t>
  </si>
  <si>
    <t>eksckbZy uEcj laLFkk iz/kku</t>
  </si>
  <si>
    <t>dk;kZy; dk uke&amp;                                                   foHkkx dk uke%&amp;f'k{kk</t>
  </si>
  <si>
    <t>2014-15</t>
  </si>
  <si>
    <r>
      <t xml:space="preserve">  </t>
    </r>
    <r>
      <rPr>
        <sz val="12"/>
        <rFont val="DevLys 010"/>
      </rPr>
      <t>fo'ks"k fooj.k</t>
    </r>
  </si>
  <si>
    <r>
      <t xml:space="preserve">  </t>
    </r>
    <r>
      <rPr>
        <b/>
        <sz val="12"/>
        <rFont val="DevLys 010"/>
      </rPr>
      <t>fo'ks"k fooj.k</t>
    </r>
  </si>
  <si>
    <r>
      <t xml:space="preserve">  </t>
    </r>
    <r>
      <rPr>
        <sz val="12"/>
        <rFont val="Times New Roman"/>
        <family val="1"/>
      </rPr>
      <t xml:space="preserve"> </t>
    </r>
    <r>
      <rPr>
        <sz val="12"/>
        <rFont val="DevLys 010"/>
      </rPr>
      <t xml:space="preserve">              Øe la0</t>
    </r>
  </si>
  <si>
    <r>
      <t xml:space="preserve"> </t>
    </r>
    <r>
      <rPr>
        <sz val="12"/>
        <rFont val="DevLys 010"/>
      </rPr>
      <t>o`f}</t>
    </r>
    <r>
      <rPr>
        <sz val="12"/>
        <rFont val="Times New Roman"/>
        <family val="1"/>
      </rPr>
      <t xml:space="preserve"> (+)</t>
    </r>
    <r>
      <rPr>
        <sz val="12"/>
        <rFont val="DevLys 010"/>
      </rPr>
      <t xml:space="preserve"> ;k deh</t>
    </r>
    <r>
      <rPr>
        <sz val="12"/>
        <rFont val="Times New Roman"/>
        <family val="1"/>
      </rPr>
      <t xml:space="preserve"> (-) </t>
    </r>
  </si>
  <si>
    <t>dkWye 8 o 9 dk ;ksx</t>
  </si>
  <si>
    <t>Øe la0</t>
  </si>
  <si>
    <t>vkbZ Mh u0</t>
  </si>
  <si>
    <t>dk;kZy; dk uke&amp;                                                                    foHkkx dk uke%&amp;f'k{kk</t>
  </si>
  <si>
    <t xml:space="preserve">   dkWye 7 o 8 dk ;ksx</t>
  </si>
  <si>
    <t>G.TOTAL GA4+GA9</t>
  </si>
  <si>
    <t xml:space="preserve"> </t>
  </si>
  <si>
    <t xml:space="preserve">01&amp;laosru dh x.kuk   </t>
  </si>
  <si>
    <t xml:space="preserve">ys[kk en  </t>
  </si>
  <si>
    <t>WORKING</t>
  </si>
  <si>
    <t>dk;Zjr ugha</t>
  </si>
  <si>
    <t xml:space="preserve">                                 fjDr inksa dk fooj.k               </t>
  </si>
  <si>
    <t xml:space="preserve">                                       Lohd`r inksa dk fooj.k               </t>
  </si>
  <si>
    <t xml:space="preserve">ofnZ;ksa ds O;; dk izi=  </t>
  </si>
  <si>
    <t>lsokfuo`fr ij vodk'k dk udnhdj.k</t>
  </si>
  <si>
    <t>foHkkx dk uke%&amp; f'k{kk</t>
  </si>
  <si>
    <t>dz-la-</t>
  </si>
  <si>
    <t>uke deZpkjh</t>
  </si>
  <si>
    <t>inLFkkiu LFkku</t>
  </si>
  <si>
    <t>tUefrfFk</t>
  </si>
  <si>
    <t>lsokfuo`fr fnukad</t>
  </si>
  <si>
    <t>lsokfuo`fr ij cdk;k mikftZr vodk'k</t>
  </si>
  <si>
    <t>ewy osru ftlds vk/kkj ij  vodk'k dk udnhdj.k fd;k</t>
  </si>
  <si>
    <t xml:space="preserve">lsokfuo`fr ij egaxkbZ HkRRkk </t>
  </si>
  <si>
    <t xml:space="preserve">ewy osru o egaxkbZ HkRRksa dk ;ksx </t>
  </si>
  <si>
    <t>vk;kstuk fHkUu</t>
  </si>
  <si>
    <t>2015-16</t>
  </si>
  <si>
    <r>
      <t xml:space="preserve">dk;kZy; dk uke&amp; </t>
    </r>
    <r>
      <rPr>
        <sz val="14"/>
        <rFont val="Times New Roman"/>
        <family val="1"/>
      </rPr>
      <t xml:space="preserve"> DEO SEC HMH</t>
    </r>
  </si>
  <si>
    <t xml:space="preserve">ys[kk en                                                   vk;kstuk fHkUu O;;        </t>
  </si>
  <si>
    <t xml:space="preserve"> vodk'k ds udnhdj.k jkf'k 2017&amp;18</t>
  </si>
  <si>
    <t xml:space="preserve">th-ih-,Q- @izku uEcj  </t>
  </si>
  <si>
    <t xml:space="preserve"> vkxkeh o"kZ 2018&amp;19 ds fy, vuqeku ¼dkye 8 vkSj 10 dk ;ksx½</t>
  </si>
  <si>
    <t xml:space="preserve">pkyw o"kZ 2017&amp;18  ds fy;s la'kksf/kr vuqeku </t>
  </si>
  <si>
    <t xml:space="preserve">fuf'pr O;;ksa ds foLrr vuqeku vFkkZr vf/kdkfj;ksa o deZpkfj;ksa ds osru vuqeku o"kZ 2018&amp;19 ¼vizsy ls ekpZ rd½   </t>
  </si>
  <si>
    <t>2016-17</t>
  </si>
  <si>
    <t xml:space="preserve">O;; ds foLrr ctV vuqeku ¼e; ^laosru* foLr`r 'kh"kZ lfgr½ fofÙk; o"kZ 2017&amp;18¼1 vizsy ls 31 ekpZ rd½O;; ds foLr`r ctV vuqeku </t>
  </si>
  <si>
    <t xml:space="preserve">                  vk; O;; vuqeku pkyw o"kZ  2017&amp;18</t>
  </si>
  <si>
    <t xml:space="preserve">  vxLr 2016 ls ekpZ 2017 xr o"kZ</t>
  </si>
  <si>
    <t xml:space="preserve">vizsy 2017 ls tqykbZ 2017pkyw o"kZ  </t>
  </si>
  <si>
    <t xml:space="preserve"> vxLr 2017 ls ekpZ 2018 rd dk laHkkfor O;; pkyw o"kZ   </t>
  </si>
  <si>
    <t xml:space="preserve">                  la'kksf/kr vuqeku 2017&amp;18 pkyw o"kZ  </t>
  </si>
  <si>
    <t>vk; O;; vuqeku ckcr 2018&amp;19</t>
  </si>
  <si>
    <t xml:space="preserve">izi=&amp;8 esa izR;sd deZpkjh dk th-ih-,Q- @izku uEcj vo'; fy[kuk gS </t>
  </si>
  <si>
    <t>cY;w lSy fyda fd;s gq, gS d`I;k bUgs uk NsMs A</t>
  </si>
  <si>
    <t>Male</t>
  </si>
  <si>
    <t>Female</t>
  </si>
  <si>
    <t>working class-iv</t>
  </si>
  <si>
    <t>07/18</t>
  </si>
  <si>
    <t>ctV dh izkjfEHkd frfFk ;kfu igyh ekpZ 18 dks deZpkfj;ksa dk osru</t>
  </si>
  <si>
    <r>
      <t>egaxkbZ HkRRkk 136</t>
    </r>
    <r>
      <rPr>
        <sz val="14"/>
        <rFont val="Arial"/>
        <family val="2"/>
      </rPr>
      <t>%</t>
    </r>
  </si>
  <si>
    <r>
      <t>eagxkbZ HkRrk ,fj;j 3 ekg 4</t>
    </r>
    <r>
      <rPr>
        <sz val="14"/>
        <rFont val="Arial"/>
        <family val="2"/>
      </rPr>
      <t>%</t>
    </r>
  </si>
  <si>
    <t>30-06-17 dks dqy cdk;k dh fLFkfr</t>
  </si>
  <si>
    <t>izkIr ctV vkoaVu 2017&amp;18</t>
  </si>
  <si>
    <t>vfrfjDr ekax o"kZ 2017&amp;18</t>
  </si>
  <si>
    <t xml:space="preserve"> vodk'k ds udnhdj.k jkf'k 2018&amp;19</t>
  </si>
  <si>
    <r>
      <t xml:space="preserve">izi=&amp;8 esa fLFkj osru okys deZpkjh dk osru ugha fy[kuk gSA deZpkjh ds uke ds vkxs dkye 3  esa </t>
    </r>
    <r>
      <rPr>
        <sz val="16"/>
        <rFont val="Calibri"/>
        <family val="2"/>
        <scheme val="minor"/>
      </rPr>
      <t xml:space="preserve">fix </t>
    </r>
    <r>
      <rPr>
        <sz val="16"/>
        <rFont val="DevLys 010"/>
      </rPr>
      <t>fy[kuk gS</t>
    </r>
  </si>
  <si>
    <t>ctV gj en ds fy;s vyx&amp;vyx 'khV esa rS;kj djuk gS</t>
  </si>
  <si>
    <t>fLFkj osru</t>
  </si>
  <si>
    <t xml:space="preserve">fuf'pr O;;ksa ds foLrr vuqeku vFkkZr vf/kdkfj;ksa o deZpkfj;ksa dk osru vuqeku o"kZ 2018&amp;19  </t>
  </si>
  <si>
    <t xml:space="preserve">fofÙk; o"kZ 2017&amp;18¼1 vizsy ls 31 ekpZ rd½ dk                                                                                   </t>
  </si>
  <si>
    <t>dk;kZy; dk uke ys[kk en vkfQl vkbZ Mh blh 'khV esa Hkjuh gSa vUnj 'khVksa esa ugh A</t>
  </si>
  <si>
    <t>izi= 1</t>
  </si>
  <si>
    <t>vxLr 17 ls ekpZ 18 rd gksus okyk vuqekfur O;;</t>
  </si>
  <si>
    <t xml:space="preserve">o"kZ 2017&amp;18 ds fy;s vfrfjDr jkf'k dh vko';drk </t>
  </si>
  <si>
    <t>fofr; o"kZ 2017&amp;18 esa laosru esa vkaofVr jkf'k</t>
  </si>
  <si>
    <t xml:space="preserve">tqykbZ 17 rd dk okLrfod O;; </t>
  </si>
  <si>
    <t xml:space="preserve">vk; dk foLr`r ctV vuqeku fofÙk; o"kZ 2017&amp;18¼1 vizsy ls 31 ekpZ rd½ dk                                                                                   </t>
  </si>
  <si>
    <t>vk; O;; vuqeku 2018&amp;19</t>
  </si>
  <si>
    <t xml:space="preserve"> vkxkeh o"kZ 2018&amp;19ds fy, vuqeku ¼dkye 8 vkSj 10 dk ;ksx½</t>
  </si>
  <si>
    <t>ctV dh izkjfEHkd frfFk ;kfu igyh ekpZ 18dks deZpkfj;ksa dk osru</t>
  </si>
  <si>
    <t xml:space="preserve">fofÙk; o"kZ 2018&amp;19¼1 vizsy ls 31 ekpZ rd½ dk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</si>
</sst>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00"/>
  </numFmts>
  <fonts count="53">
    <font>
      <sz val="11"/>
      <color theme="1"/>
      <name val="Calibri"/>
      <family val="2"/>
      <scheme val="minor"/>
    </font>
    <font>
      <sz val="14"/>
      <name val="DevLys 010"/>
    </font>
    <font>
      <sz val="10"/>
      <name val="DevLys 010"/>
    </font>
    <font>
      <b/>
      <sz val="14"/>
      <name val="DevLys 010"/>
    </font>
    <font>
      <sz val="14"/>
      <color theme="1"/>
      <name val="DevLys 010"/>
    </font>
    <font>
      <sz val="14"/>
      <color indexed="8"/>
      <name val="DevLys 010"/>
    </font>
    <font>
      <sz val="12"/>
      <name val="DevLys 010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sz val="16"/>
      <name val="DevLys 010"/>
    </font>
    <font>
      <b/>
      <sz val="12"/>
      <name val="Times New Roman"/>
      <family val="1"/>
    </font>
    <font>
      <b/>
      <sz val="16"/>
      <name val="DevLys 010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DevLys 010"/>
    </font>
    <font>
      <b/>
      <sz val="14"/>
      <color theme="1"/>
      <name val="DevLys 010"/>
    </font>
    <font>
      <sz val="11"/>
      <color theme="1"/>
      <name val="DevLys 010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b/>
      <sz val="16"/>
      <color theme="1"/>
      <name val="DevLys 010"/>
    </font>
    <font>
      <b/>
      <sz val="16"/>
      <color theme="1"/>
      <name val="Calibri"/>
      <family val="2"/>
      <scheme val="minor"/>
    </font>
    <font>
      <sz val="16"/>
      <color indexed="8"/>
      <name val="DevLys 010"/>
    </font>
    <font>
      <sz val="18"/>
      <color indexed="8"/>
      <name val="DevLys 010"/>
    </font>
    <font>
      <b/>
      <sz val="12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sz val="22"/>
      <name val="DevLys 010"/>
    </font>
    <font>
      <sz val="20"/>
      <color theme="1"/>
      <name val="DevLys 010"/>
    </font>
    <font>
      <sz val="22"/>
      <color theme="1"/>
      <name val="DevLys 010"/>
    </font>
    <font>
      <sz val="11"/>
      <color theme="1"/>
      <name val="Arial"/>
      <family val="2"/>
    </font>
    <font>
      <sz val="26"/>
      <color theme="1"/>
      <name val="DevLys 010"/>
    </font>
    <font>
      <sz val="20"/>
      <color indexed="8"/>
      <name val="DevLys 010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DevLys 010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/>
    <xf numFmtId="0" fontId="18" fillId="0" borderId="12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90"/>
    </xf>
    <xf numFmtId="0" fontId="0" fillId="0" borderId="12" xfId="0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8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19" fillId="0" borderId="2" xfId="0" applyFont="1" applyBorder="1"/>
    <xf numFmtId="0" fontId="10" fillId="0" borderId="2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/>
    <xf numFmtId="0" fontId="34" fillId="0" borderId="0" xfId="0" applyFont="1"/>
    <xf numFmtId="0" fontId="0" fillId="0" borderId="0" xfId="0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39" fillId="0" borderId="2" xfId="0" applyFont="1" applyBorder="1" applyAlignment="1">
      <alignment horizontal="center"/>
    </xf>
    <xf numFmtId="0" fontId="39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wrapText="1"/>
    </xf>
    <xf numFmtId="0" fontId="42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46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4" fillId="2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2" xfId="0" applyFont="1" applyFill="1" applyBorder="1" applyAlignment="1">
      <alignment horizontal="right" vertical="center"/>
    </xf>
    <xf numFmtId="0" fontId="50" fillId="0" borderId="7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4" fillId="0" borderId="0" xfId="0" applyFont="1"/>
    <xf numFmtId="0" fontId="0" fillId="0" borderId="6" xfId="0" applyBorder="1" applyAlignment="1">
      <alignment horizontal="left" vertical="center"/>
    </xf>
    <xf numFmtId="17" fontId="0" fillId="0" borderId="6" xfId="0" applyNumberFormat="1" applyBorder="1" applyAlignment="1">
      <alignment horizontal="center" vertical="center"/>
    </xf>
    <xf numFmtId="0" fontId="0" fillId="3" borderId="0" xfId="0" applyFill="1"/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42" fillId="4" borderId="12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34" fillId="4" borderId="12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4" borderId="0" xfId="0" applyFont="1" applyFill="1"/>
    <xf numFmtId="0" fontId="0" fillId="4" borderId="0" xfId="0" applyFill="1"/>
    <xf numFmtId="0" fontId="39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6" fillId="2" borderId="2" xfId="0" applyFont="1" applyFill="1" applyBorder="1" applyAlignment="1">
      <alignment vertical="center" shrinkToFit="1"/>
    </xf>
    <xf numFmtId="0" fontId="47" fillId="2" borderId="2" xfId="0" applyFont="1" applyFill="1" applyBorder="1" applyAlignment="1">
      <alignment horizontal="center" vertical="center" shrinkToFit="1"/>
    </xf>
    <xf numFmtId="49" fontId="28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8" fillId="4" borderId="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9" fontId="28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/>
    </xf>
    <xf numFmtId="0" fontId="34" fillId="4" borderId="2" xfId="0" applyFont="1" applyFill="1" applyBorder="1" applyAlignment="1">
      <alignment horizontal="center"/>
    </xf>
    <xf numFmtId="0" fontId="39" fillId="4" borderId="2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40" fillId="4" borderId="2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justify" wrapText="1"/>
    </xf>
    <xf numFmtId="0" fontId="1" fillId="0" borderId="7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top"/>
    </xf>
    <xf numFmtId="0" fontId="0" fillId="0" borderId="5" xfId="0" applyBorder="1" applyAlignment="1"/>
    <xf numFmtId="0" fontId="0" fillId="0" borderId="7" xfId="0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17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justify" wrapText="1"/>
    </xf>
    <xf numFmtId="0" fontId="17" fillId="0" borderId="7" xfId="0" applyFont="1" applyBorder="1" applyAlignment="1">
      <alignment horizontal="center" vertical="justify" wrapText="1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/>
    </xf>
    <xf numFmtId="0" fontId="31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5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36-01-%20PL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Y"/>
      <sheetName val="SANCTION POST"/>
      <sheetName val="VACANT POST"/>
      <sheetName val="1A"/>
      <sheetName val="1B"/>
      <sheetName val="1C"/>
      <sheetName val="2"/>
      <sheetName val="3"/>
      <sheetName val="4A"/>
      <sheetName val="4B"/>
      <sheetName val="8"/>
      <sheetName val="10"/>
      <sheetName val="GA4"/>
      <sheetName val="9"/>
      <sheetName val="TA&amp;MED"/>
      <sheetName val="VARDI"/>
      <sheetName val="PL16-17"/>
      <sheetName val="PL15-16"/>
      <sheetName val="Sheet1"/>
    </sheetNames>
    <sheetDataSet>
      <sheetData sheetId="0">
        <row r="2">
          <cell r="C2" t="str">
            <v>dk;kZy; dk uke&amp;</v>
          </cell>
        </row>
        <row r="3">
          <cell r="C3" t="str">
            <v xml:space="preserve">ys[kk en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6"/>
  <sheetViews>
    <sheetView topLeftCell="B1" workbookViewId="0">
      <selection activeCell="C7" sqref="C7"/>
    </sheetView>
  </sheetViews>
  <sheetFormatPr defaultRowHeight="15"/>
  <cols>
    <col min="2" max="2" width="24.140625" customWidth="1"/>
    <col min="3" max="3" width="60.85546875" customWidth="1"/>
    <col min="5" max="5" width="75.140625" customWidth="1"/>
  </cols>
  <sheetData>
    <row r="3" spans="2:5" ht="20.25">
      <c r="B3" s="145" t="s">
        <v>5</v>
      </c>
    </row>
    <row r="5" spans="2:5" ht="20.25">
      <c r="B5" s="145" t="s">
        <v>188</v>
      </c>
      <c r="C5" s="182"/>
      <c r="D5" s="182"/>
      <c r="E5" s="179" t="s">
        <v>223</v>
      </c>
    </row>
    <row r="6" spans="2:5" ht="20.25">
      <c r="E6" s="179" t="s">
        <v>236</v>
      </c>
    </row>
    <row r="7" spans="2:5" ht="21" thickBot="1">
      <c r="B7" s="145" t="s">
        <v>41</v>
      </c>
      <c r="C7" s="125"/>
      <c r="E7" s="179" t="s">
        <v>222</v>
      </c>
    </row>
    <row r="8" spans="2:5" ht="41.25">
      <c r="E8" s="180" t="s">
        <v>235</v>
      </c>
    </row>
    <row r="9" spans="2:5" ht="40.5">
      <c r="C9" s="149" t="s">
        <v>240</v>
      </c>
      <c r="E9" s="144"/>
    </row>
    <row r="10" spans="2:5" ht="20.25">
      <c r="E10" s="144"/>
    </row>
    <row r="11" spans="2:5" ht="20.25">
      <c r="E11" s="144"/>
    </row>
    <row r="12" spans="2:5" ht="20.25">
      <c r="E12" s="144"/>
    </row>
    <row r="13" spans="2:5" ht="20.25">
      <c r="E13" s="144"/>
    </row>
    <row r="14" spans="2:5" ht="20.25">
      <c r="E14" s="144"/>
    </row>
    <row r="15" spans="2:5" ht="20.25">
      <c r="E15" s="144"/>
    </row>
    <row r="16" spans="2:5" ht="20.25">
      <c r="E16" s="144"/>
    </row>
  </sheetData>
  <mergeCells count="1">
    <mergeCell ref="C5:D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5" sqref="C5:F5"/>
    </sheetView>
  </sheetViews>
  <sheetFormatPr defaultRowHeight="15"/>
  <cols>
    <col min="2" max="2" width="23.28515625" customWidth="1"/>
    <col min="3" max="3" width="17" customWidth="1"/>
    <col min="4" max="4" width="21.85546875" customWidth="1"/>
    <col min="5" max="5" width="15.85546875" customWidth="1"/>
    <col min="6" max="8" width="17.28515625" customWidth="1"/>
  </cols>
  <sheetData>
    <row r="1" spans="1:8" ht="20.25">
      <c r="A1" s="218" t="s">
        <v>94</v>
      </c>
      <c r="B1" s="218"/>
      <c r="C1" s="218"/>
      <c r="D1" s="218"/>
      <c r="E1" s="218"/>
      <c r="F1" s="218"/>
      <c r="G1" s="218"/>
      <c r="H1" s="218"/>
    </row>
    <row r="2" spans="1:8" ht="20.25">
      <c r="A2" s="218" t="s">
        <v>95</v>
      </c>
      <c r="B2" s="218"/>
      <c r="C2" s="218"/>
      <c r="D2" s="218"/>
      <c r="E2" s="218"/>
      <c r="F2" s="218"/>
      <c r="G2" s="218"/>
      <c r="H2" s="218"/>
    </row>
    <row r="3" spans="1:8" ht="20.25">
      <c r="A3" s="218" t="s">
        <v>96</v>
      </c>
      <c r="B3" s="218"/>
      <c r="C3" s="218"/>
      <c r="D3" s="218"/>
      <c r="E3" s="218"/>
      <c r="F3" s="218"/>
      <c r="G3" s="218"/>
      <c r="H3" s="218"/>
    </row>
    <row r="4" spans="1:8" ht="20.25">
      <c r="A4" s="74"/>
      <c r="B4" s="74" t="str">
        <f>PAY!C2</f>
        <v>dk;kZy; dk uke&amp;</v>
      </c>
      <c r="C4" s="112">
        <f>PAY!D2</f>
        <v>0</v>
      </c>
      <c r="D4" s="112"/>
      <c r="E4" s="112"/>
      <c r="F4" s="112"/>
      <c r="G4" s="74"/>
      <c r="H4" s="74"/>
    </row>
    <row r="5" spans="1:8" ht="20.25">
      <c r="A5" s="74"/>
      <c r="B5" s="74" t="str">
        <f>PAY!C3</f>
        <v xml:space="preserve">ys[kk en  </v>
      </c>
      <c r="C5" s="220">
        <f>PAY!D3</f>
        <v>0</v>
      </c>
      <c r="D5" s="220"/>
      <c r="E5" s="220"/>
      <c r="F5" s="220"/>
      <c r="G5" s="74"/>
      <c r="H5" s="74"/>
    </row>
    <row r="6" spans="1:8" ht="20.25">
      <c r="A6" s="222" t="s">
        <v>5</v>
      </c>
      <c r="B6" s="222"/>
      <c r="C6" s="222"/>
      <c r="D6" s="222"/>
      <c r="E6" s="222"/>
      <c r="F6" s="222"/>
      <c r="G6" s="222" t="s">
        <v>97</v>
      </c>
      <c r="H6" s="222"/>
    </row>
    <row r="7" spans="1:8">
      <c r="A7" s="209" t="s">
        <v>10</v>
      </c>
      <c r="B7" s="227" t="s">
        <v>86</v>
      </c>
      <c r="C7" s="227" t="s">
        <v>12</v>
      </c>
      <c r="D7" s="227" t="s">
        <v>78</v>
      </c>
      <c r="E7" s="227" t="s">
        <v>79</v>
      </c>
      <c r="F7" s="226" t="s">
        <v>98</v>
      </c>
      <c r="G7" s="226"/>
      <c r="H7" s="226"/>
    </row>
    <row r="8" spans="1:8">
      <c r="A8" s="209"/>
      <c r="B8" s="227"/>
      <c r="C8" s="227"/>
      <c r="D8" s="227"/>
      <c r="E8" s="227"/>
      <c r="F8" s="226"/>
      <c r="G8" s="226"/>
      <c r="H8" s="226"/>
    </row>
    <row r="9" spans="1:8">
      <c r="A9" s="209"/>
      <c r="B9" s="227"/>
      <c r="C9" s="227"/>
      <c r="D9" s="227"/>
      <c r="E9" s="227"/>
      <c r="F9" s="227" t="s">
        <v>99</v>
      </c>
      <c r="G9" s="227" t="s">
        <v>100</v>
      </c>
      <c r="H9" s="227" t="s">
        <v>101</v>
      </c>
    </row>
    <row r="10" spans="1:8">
      <c r="A10" s="209"/>
      <c r="B10" s="227"/>
      <c r="C10" s="227"/>
      <c r="D10" s="227"/>
      <c r="E10" s="227"/>
      <c r="F10" s="227"/>
      <c r="G10" s="227"/>
      <c r="H10" s="227"/>
    </row>
    <row r="11" spans="1:8" ht="49.5" customHeight="1">
      <c r="A11" s="209"/>
      <c r="B11" s="227"/>
      <c r="C11" s="227"/>
      <c r="D11" s="227"/>
      <c r="E11" s="227"/>
      <c r="F11" s="227"/>
      <c r="G11" s="227"/>
      <c r="H11" s="227"/>
    </row>
    <row r="12" spans="1:8" s="6" customFormat="1" ht="19.5" customHeight="1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</row>
    <row r="13" spans="1:8" ht="28.5" customHeight="1">
      <c r="A13" s="10"/>
      <c r="B13" s="10"/>
      <c r="C13" s="10"/>
      <c r="D13" s="10"/>
      <c r="E13" s="10"/>
      <c r="F13" s="10"/>
      <c r="G13" s="10"/>
      <c r="H13" s="10"/>
    </row>
    <row r="14" spans="1:8">
      <c r="A14" s="62" t="s">
        <v>121</v>
      </c>
    </row>
    <row r="16" spans="1:8">
      <c r="D16" s="63"/>
    </row>
    <row r="17" spans="7:7">
      <c r="G17" s="62" t="s">
        <v>122</v>
      </c>
    </row>
  </sheetData>
  <mergeCells count="15">
    <mergeCell ref="F7:H8"/>
    <mergeCell ref="F9:F11"/>
    <mergeCell ref="G9:G11"/>
    <mergeCell ref="H9:H11"/>
    <mergeCell ref="A1:H1"/>
    <mergeCell ref="A2:H2"/>
    <mergeCell ref="A3:H3"/>
    <mergeCell ref="A6:F6"/>
    <mergeCell ref="G6:H6"/>
    <mergeCell ref="A7:A11"/>
    <mergeCell ref="B7:B11"/>
    <mergeCell ref="C7:C11"/>
    <mergeCell ref="D7:D11"/>
    <mergeCell ref="E7:E11"/>
    <mergeCell ref="C5:F5"/>
  </mergeCells>
  <pageMargins left="0.36" right="0.26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4" sqref="C4:F4"/>
    </sheetView>
  </sheetViews>
  <sheetFormatPr defaultRowHeight="15"/>
  <cols>
    <col min="1" max="1" width="7.140625" customWidth="1"/>
    <col min="2" max="2" width="24.42578125" customWidth="1"/>
    <col min="3" max="3" width="20.28515625" customWidth="1"/>
    <col min="4" max="4" width="19.42578125" customWidth="1"/>
    <col min="5" max="5" width="21" customWidth="1"/>
    <col min="6" max="6" width="22.85546875" customWidth="1"/>
    <col min="7" max="7" width="18" customWidth="1"/>
  </cols>
  <sheetData>
    <row r="1" spans="1:7" ht="20.25">
      <c r="A1" s="218" t="s">
        <v>102</v>
      </c>
      <c r="B1" s="218"/>
      <c r="C1" s="218"/>
      <c r="D1" s="218"/>
      <c r="E1" s="218"/>
      <c r="F1" s="218"/>
      <c r="G1" s="218"/>
    </row>
    <row r="2" spans="1:7" ht="20.25">
      <c r="A2" s="218" t="s">
        <v>103</v>
      </c>
      <c r="B2" s="218"/>
      <c r="C2" s="218"/>
      <c r="D2" s="218"/>
      <c r="E2" s="218"/>
      <c r="F2" s="218"/>
      <c r="G2" s="218"/>
    </row>
    <row r="3" spans="1:7" ht="20.25">
      <c r="A3" s="74"/>
      <c r="B3" s="74" t="str">
        <f>PAY!C2</f>
        <v>dk;kZy; dk uke&amp;</v>
      </c>
      <c r="C3" s="112">
        <f>PAY!D2</f>
        <v>0</v>
      </c>
      <c r="D3" s="112"/>
      <c r="E3" s="112"/>
      <c r="F3" s="112"/>
      <c r="G3" s="74"/>
    </row>
    <row r="4" spans="1:7" ht="20.25">
      <c r="A4" s="74"/>
      <c r="B4" s="74" t="str">
        <f>PAY!C3</f>
        <v xml:space="preserve">ys[kk en  </v>
      </c>
      <c r="C4" s="220">
        <f>PAY!D3</f>
        <v>0</v>
      </c>
      <c r="D4" s="220"/>
      <c r="E4" s="220"/>
      <c r="F4" s="220"/>
      <c r="G4" s="74">
        <f>PAY!B10</f>
        <v>0</v>
      </c>
    </row>
    <row r="5" spans="1:7" ht="20.25">
      <c r="A5" s="222" t="s">
        <v>97</v>
      </c>
      <c r="B5" s="222"/>
      <c r="C5" s="222"/>
      <c r="D5" s="222"/>
      <c r="E5" s="222"/>
      <c r="F5" s="222" t="s">
        <v>96</v>
      </c>
      <c r="G5" s="222"/>
    </row>
    <row r="6" spans="1:7">
      <c r="A6" s="209" t="s">
        <v>10</v>
      </c>
      <c r="B6" s="227" t="s">
        <v>86</v>
      </c>
      <c r="C6" s="227" t="s">
        <v>12</v>
      </c>
      <c r="D6" s="227" t="s">
        <v>78</v>
      </c>
      <c r="E6" s="226" t="s">
        <v>98</v>
      </c>
      <c r="F6" s="226"/>
      <c r="G6" s="226"/>
    </row>
    <row r="7" spans="1:7">
      <c r="A7" s="209"/>
      <c r="B7" s="227"/>
      <c r="C7" s="227"/>
      <c r="D7" s="227"/>
      <c r="E7" s="226"/>
      <c r="F7" s="226"/>
      <c r="G7" s="226"/>
    </row>
    <row r="8" spans="1:7">
      <c r="A8" s="209"/>
      <c r="B8" s="227"/>
      <c r="C8" s="227"/>
      <c r="D8" s="227"/>
      <c r="E8" s="227" t="s">
        <v>99</v>
      </c>
      <c r="F8" s="227" t="s">
        <v>104</v>
      </c>
      <c r="G8" s="227" t="s">
        <v>105</v>
      </c>
    </row>
    <row r="9" spans="1:7">
      <c r="A9" s="209"/>
      <c r="B9" s="227"/>
      <c r="C9" s="227"/>
      <c r="D9" s="227"/>
      <c r="E9" s="227"/>
      <c r="F9" s="227"/>
      <c r="G9" s="227"/>
    </row>
    <row r="10" spans="1:7" ht="51" customHeight="1">
      <c r="A10" s="209"/>
      <c r="B10" s="227"/>
      <c r="C10" s="227"/>
      <c r="D10" s="227"/>
      <c r="E10" s="227"/>
      <c r="F10" s="227"/>
      <c r="G10" s="227"/>
    </row>
    <row r="11" spans="1:7" s="6" customFormat="1" ht="15.75" customHeight="1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</row>
    <row r="12" spans="1:7" ht="30" customHeight="1">
      <c r="A12" s="10"/>
      <c r="B12" s="10"/>
      <c r="C12" s="10"/>
      <c r="D12" s="10"/>
      <c r="E12" s="27"/>
      <c r="F12" s="10"/>
      <c r="G12" s="10"/>
    </row>
    <row r="13" spans="1:7">
      <c r="A13" s="62" t="s">
        <v>121</v>
      </c>
    </row>
    <row r="15" spans="1:7">
      <c r="D15" s="63"/>
    </row>
    <row r="16" spans="1:7">
      <c r="F16" s="62" t="s">
        <v>122</v>
      </c>
    </row>
  </sheetData>
  <mergeCells count="13">
    <mergeCell ref="F8:F10"/>
    <mergeCell ref="G8:G10"/>
    <mergeCell ref="A1:G1"/>
    <mergeCell ref="A2:G2"/>
    <mergeCell ref="A5:E5"/>
    <mergeCell ref="F5:G5"/>
    <mergeCell ref="A6:A10"/>
    <mergeCell ref="B6:B10"/>
    <mergeCell ref="C6:C10"/>
    <mergeCell ref="D6:D10"/>
    <mergeCell ref="E6:G7"/>
    <mergeCell ref="E8:E10"/>
    <mergeCell ref="C4:F4"/>
  </mergeCells>
  <pageMargins left="0.44" right="0.2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8"/>
  <sheetViews>
    <sheetView topLeftCell="A13" workbookViewId="0">
      <selection activeCell="L18" sqref="L18"/>
    </sheetView>
  </sheetViews>
  <sheetFormatPr defaultRowHeight="15"/>
  <cols>
    <col min="1" max="1" width="5.42578125" customWidth="1"/>
    <col min="2" max="2" width="21.28515625" customWidth="1"/>
    <col min="3" max="3" width="13.140625" customWidth="1"/>
    <col min="4" max="4" width="8.28515625" customWidth="1"/>
    <col min="5" max="5" width="11.5703125" customWidth="1"/>
    <col min="6" max="6" width="6.5703125" customWidth="1"/>
    <col min="7" max="8" width="11.85546875" customWidth="1"/>
    <col min="9" max="9" width="9.5703125" customWidth="1"/>
    <col min="11" max="11" width="14.140625" customWidth="1"/>
    <col min="12" max="12" width="12.42578125" customWidth="1"/>
    <col min="13" max="13" width="8.85546875" customWidth="1"/>
  </cols>
  <sheetData>
    <row r="1" spans="1:13" s="1" customFormat="1" ht="18.75">
      <c r="A1" s="234" t="s">
        <v>106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s="1" customFormat="1" ht="18.75">
      <c r="A2" s="235" t="s">
        <v>213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s="1" customFormat="1" ht="18.75">
      <c r="A3" s="235" t="s">
        <v>107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3" s="1" customFormat="1" ht="23.25" customHeight="1">
      <c r="A4" s="77"/>
      <c r="B4" s="77" t="str">
        <f>PAY!C2</f>
        <v>dk;kZy; dk uke&amp;</v>
      </c>
      <c r="C4" s="112">
        <f>PAY!D2</f>
        <v>0</v>
      </c>
      <c r="D4" s="112"/>
      <c r="E4" s="112"/>
      <c r="F4" s="112"/>
      <c r="G4" s="112"/>
      <c r="H4" s="112"/>
      <c r="I4" s="112"/>
      <c r="J4" s="105"/>
      <c r="K4" s="126"/>
      <c r="L4" s="77">
        <f>PAY!B10</f>
        <v>0</v>
      </c>
      <c r="M4" s="77"/>
    </row>
    <row r="5" spans="1:13" s="1" customFormat="1" ht="22.5" customHeight="1">
      <c r="A5" s="77"/>
      <c r="B5" s="77" t="str">
        <f>PAY!C3</f>
        <v xml:space="preserve">ys[kk en  </v>
      </c>
      <c r="C5" s="236">
        <f>PAY!D3</f>
        <v>0</v>
      </c>
      <c r="D5" s="236"/>
      <c r="E5" s="236"/>
      <c r="F5" s="236"/>
      <c r="G5" s="236"/>
      <c r="H5" s="236"/>
      <c r="I5" s="236"/>
      <c r="J5" s="106"/>
      <c r="K5" s="235" t="s">
        <v>9</v>
      </c>
      <c r="L5" s="235"/>
      <c r="M5" s="235"/>
    </row>
    <row r="6" spans="1:13" s="25" customFormat="1" ht="36.75" customHeight="1">
      <c r="A6" s="227" t="s">
        <v>10</v>
      </c>
      <c r="B6" s="227" t="s">
        <v>108</v>
      </c>
      <c r="C6" s="227" t="s">
        <v>210</v>
      </c>
      <c r="D6" s="231" t="s">
        <v>1</v>
      </c>
      <c r="E6" s="232" t="s">
        <v>110</v>
      </c>
      <c r="F6" s="233"/>
      <c r="G6" s="227" t="s">
        <v>228</v>
      </c>
      <c r="H6" s="227" t="s">
        <v>111</v>
      </c>
      <c r="I6" s="227" t="s">
        <v>112</v>
      </c>
      <c r="J6" s="227"/>
      <c r="K6" s="227" t="s">
        <v>211</v>
      </c>
      <c r="L6" s="227" t="s">
        <v>212</v>
      </c>
      <c r="M6" s="228" t="s">
        <v>113</v>
      </c>
    </row>
    <row r="7" spans="1:13" s="25" customFormat="1" ht="93" customHeight="1">
      <c r="A7" s="227"/>
      <c r="B7" s="227"/>
      <c r="C7" s="227"/>
      <c r="D7" s="229"/>
      <c r="E7" s="26" t="s">
        <v>114</v>
      </c>
      <c r="F7" s="26" t="s">
        <v>115</v>
      </c>
      <c r="G7" s="227"/>
      <c r="H7" s="227"/>
      <c r="I7" s="26" t="s">
        <v>116</v>
      </c>
      <c r="J7" s="26" t="s">
        <v>117</v>
      </c>
      <c r="K7" s="227"/>
      <c r="L7" s="227"/>
      <c r="M7" s="229"/>
    </row>
    <row r="8" spans="1:13" s="6" customFormat="1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</row>
    <row r="9" spans="1:13" s="6" customFormat="1" ht="18.75">
      <c r="A9" s="28">
        <v>1</v>
      </c>
      <c r="B9" s="136"/>
      <c r="C9" s="118"/>
      <c r="D9" s="28"/>
      <c r="E9" s="163"/>
      <c r="F9" s="28"/>
      <c r="G9" s="119"/>
      <c r="H9" s="168">
        <f t="shared" ref="H9:H43" si="0">G9*12</f>
        <v>0</v>
      </c>
      <c r="I9" s="65" t="s">
        <v>227</v>
      </c>
      <c r="J9" s="171">
        <f>ROUNDUP(ROUND(G9*3/100,0),-1)*8</f>
        <v>0</v>
      </c>
      <c r="K9" s="171">
        <f t="shared" ref="K9:K17" si="1">H9+J9</f>
        <v>0</v>
      </c>
      <c r="L9" s="171">
        <f t="shared" ref="L9:L19" si="2">(ROUNDDOWN(ROUND(G9/103*100,0),-1))*4+G9*8</f>
        <v>0</v>
      </c>
      <c r="M9" s="137"/>
    </row>
    <row r="10" spans="1:13" s="6" customFormat="1" ht="18.75">
      <c r="A10" s="28">
        <v>1</v>
      </c>
      <c r="B10" s="136"/>
      <c r="C10" s="118"/>
      <c r="D10" s="28"/>
      <c r="E10" s="163"/>
      <c r="F10" s="28"/>
      <c r="G10" s="119"/>
      <c r="H10" s="168">
        <f t="shared" si="0"/>
        <v>0</v>
      </c>
      <c r="I10" s="65" t="s">
        <v>227</v>
      </c>
      <c r="J10" s="171">
        <f t="shared" ref="J10:J17" si="3">ROUNDUP(ROUND(G10*3/100,0),-1)*8</f>
        <v>0</v>
      </c>
      <c r="K10" s="171">
        <f t="shared" si="1"/>
        <v>0</v>
      </c>
      <c r="L10" s="171">
        <f t="shared" si="2"/>
        <v>0</v>
      </c>
      <c r="M10" s="28"/>
    </row>
    <row r="11" spans="1:13" s="6" customFormat="1" ht="18.75">
      <c r="A11" s="28"/>
      <c r="B11" s="136"/>
      <c r="C11" s="118"/>
      <c r="D11" s="28"/>
      <c r="E11" s="163"/>
      <c r="F11" s="28"/>
      <c r="G11" s="119"/>
      <c r="H11" s="168">
        <f t="shared" si="0"/>
        <v>0</v>
      </c>
      <c r="I11" s="65" t="s">
        <v>227</v>
      </c>
      <c r="J11" s="171">
        <f t="shared" si="3"/>
        <v>0</v>
      </c>
      <c r="K11" s="171">
        <f t="shared" si="1"/>
        <v>0</v>
      </c>
      <c r="L11" s="171">
        <f t="shared" si="2"/>
        <v>0</v>
      </c>
      <c r="M11" s="28"/>
    </row>
    <row r="12" spans="1:13" s="6" customFormat="1" ht="18.75">
      <c r="A12" s="28"/>
      <c r="B12" s="136"/>
      <c r="C12" s="118"/>
      <c r="D12" s="28"/>
      <c r="E12" s="163"/>
      <c r="F12" s="28"/>
      <c r="G12" s="119"/>
      <c r="H12" s="168">
        <f t="shared" si="0"/>
        <v>0</v>
      </c>
      <c r="I12" s="65" t="s">
        <v>227</v>
      </c>
      <c r="J12" s="171">
        <f t="shared" si="3"/>
        <v>0</v>
      </c>
      <c r="K12" s="171">
        <f t="shared" si="1"/>
        <v>0</v>
      </c>
      <c r="L12" s="171">
        <f t="shared" si="2"/>
        <v>0</v>
      </c>
      <c r="M12" s="28"/>
    </row>
    <row r="13" spans="1:13" s="6" customFormat="1" ht="18.75">
      <c r="A13" s="28"/>
      <c r="B13" s="136"/>
      <c r="C13" s="118"/>
      <c r="D13" s="28"/>
      <c r="E13" s="163"/>
      <c r="F13" s="28"/>
      <c r="G13" s="119"/>
      <c r="H13" s="168">
        <f t="shared" si="0"/>
        <v>0</v>
      </c>
      <c r="I13" s="65" t="s">
        <v>227</v>
      </c>
      <c r="J13" s="171">
        <f t="shared" si="3"/>
        <v>0</v>
      </c>
      <c r="K13" s="171">
        <f t="shared" si="1"/>
        <v>0</v>
      </c>
      <c r="L13" s="171">
        <f t="shared" si="2"/>
        <v>0</v>
      </c>
      <c r="M13" s="28"/>
    </row>
    <row r="14" spans="1:13" s="6" customFormat="1" ht="18.75">
      <c r="A14" s="28"/>
      <c r="B14" s="136"/>
      <c r="C14" s="118"/>
      <c r="D14" s="28"/>
      <c r="E14" s="163"/>
      <c r="F14" s="28"/>
      <c r="G14" s="119"/>
      <c r="H14" s="168">
        <f t="shared" si="0"/>
        <v>0</v>
      </c>
      <c r="I14" s="65" t="s">
        <v>227</v>
      </c>
      <c r="J14" s="171">
        <f t="shared" si="3"/>
        <v>0</v>
      </c>
      <c r="K14" s="171">
        <f t="shared" si="1"/>
        <v>0</v>
      </c>
      <c r="L14" s="171">
        <f t="shared" si="2"/>
        <v>0</v>
      </c>
      <c r="M14" s="28"/>
    </row>
    <row r="15" spans="1:13" s="6" customFormat="1" ht="18.75">
      <c r="A15" s="28"/>
      <c r="B15" s="136"/>
      <c r="C15" s="118"/>
      <c r="D15" s="28"/>
      <c r="E15" s="163"/>
      <c r="F15" s="28"/>
      <c r="G15" s="119"/>
      <c r="H15" s="168">
        <f t="shared" si="0"/>
        <v>0</v>
      </c>
      <c r="I15" s="65" t="s">
        <v>227</v>
      </c>
      <c r="J15" s="171">
        <f t="shared" si="3"/>
        <v>0</v>
      </c>
      <c r="K15" s="171">
        <f t="shared" si="1"/>
        <v>0</v>
      </c>
      <c r="L15" s="171">
        <f t="shared" si="2"/>
        <v>0</v>
      </c>
      <c r="M15" s="28"/>
    </row>
    <row r="16" spans="1:13" s="6" customFormat="1" ht="18.75">
      <c r="A16" s="28"/>
      <c r="B16" s="136"/>
      <c r="C16" s="118"/>
      <c r="D16" s="28"/>
      <c r="E16" s="163"/>
      <c r="F16" s="28"/>
      <c r="G16" s="119"/>
      <c r="H16" s="168">
        <f t="shared" si="0"/>
        <v>0</v>
      </c>
      <c r="I16" s="65" t="s">
        <v>227</v>
      </c>
      <c r="J16" s="171">
        <f t="shared" si="3"/>
        <v>0</v>
      </c>
      <c r="K16" s="171">
        <f t="shared" si="1"/>
        <v>0</v>
      </c>
      <c r="L16" s="171">
        <f t="shared" si="2"/>
        <v>0</v>
      </c>
      <c r="M16" s="28"/>
    </row>
    <row r="17" spans="1:13" s="6" customFormat="1" ht="18.75">
      <c r="A17" s="28"/>
      <c r="B17" s="136"/>
      <c r="C17" s="118"/>
      <c r="D17" s="28"/>
      <c r="E17" s="163"/>
      <c r="F17" s="28"/>
      <c r="G17" s="119"/>
      <c r="H17" s="168">
        <f t="shared" si="0"/>
        <v>0</v>
      </c>
      <c r="I17" s="65" t="s">
        <v>227</v>
      </c>
      <c r="J17" s="171">
        <f t="shared" si="3"/>
        <v>0</v>
      </c>
      <c r="K17" s="171">
        <f t="shared" si="1"/>
        <v>0</v>
      </c>
      <c r="L17" s="171">
        <f t="shared" si="2"/>
        <v>0</v>
      </c>
      <c r="M17" s="28"/>
    </row>
    <row r="18" spans="1:13" s="6" customFormat="1" ht="18.75">
      <c r="A18" s="28"/>
      <c r="B18" s="8" t="s">
        <v>118</v>
      </c>
      <c r="C18" s="118"/>
      <c r="D18" s="28"/>
      <c r="E18" s="163"/>
      <c r="F18" s="28"/>
      <c r="G18" s="169">
        <f>SUM(G9:G10)</f>
        <v>0</v>
      </c>
      <c r="H18" s="168">
        <f>SUM(H9:H10)</f>
        <v>0</v>
      </c>
      <c r="I18" s="170"/>
      <c r="J18" s="171">
        <f>SUM(J9:J10)</f>
        <v>0</v>
      </c>
      <c r="K18" s="171">
        <f>SUM(K9:K10)</f>
        <v>0</v>
      </c>
      <c r="L18" s="171">
        <f>SUM(L9:L10)</f>
        <v>0</v>
      </c>
      <c r="M18" s="28"/>
    </row>
    <row r="19" spans="1:13" s="6" customFormat="1" ht="25.5" customHeight="1">
      <c r="A19" s="28"/>
      <c r="B19" s="113"/>
      <c r="C19" s="118"/>
      <c r="D19" s="28"/>
      <c r="E19" s="163"/>
      <c r="F19" s="28"/>
      <c r="G19" s="28"/>
      <c r="H19" s="168">
        <f t="shared" si="0"/>
        <v>0</v>
      </c>
      <c r="I19" s="65" t="s">
        <v>227</v>
      </c>
      <c r="J19" s="171">
        <f t="shared" ref="J19" si="4">ROUNDUP(ROUND(G19*3/100,0),-1)*8</f>
        <v>0</v>
      </c>
      <c r="K19" s="171">
        <f t="shared" ref="K19" si="5">H19+J19</f>
        <v>0</v>
      </c>
      <c r="L19" s="171">
        <f t="shared" si="2"/>
        <v>0</v>
      </c>
      <c r="M19" s="28"/>
    </row>
    <row r="20" spans="1:13" s="6" customFormat="1" ht="17.25" customHeight="1">
      <c r="A20" s="28"/>
      <c r="B20" s="113"/>
      <c r="C20" s="118"/>
      <c r="D20" s="28"/>
      <c r="E20" s="163"/>
      <c r="F20" s="28"/>
      <c r="G20" s="119"/>
      <c r="H20" s="168">
        <f t="shared" si="0"/>
        <v>0</v>
      </c>
      <c r="I20" s="65" t="s">
        <v>227</v>
      </c>
      <c r="J20" s="171">
        <f t="shared" ref="J20:J43" si="6">ROUNDUP(ROUND(G20*3/100,0),-1)*8</f>
        <v>0</v>
      </c>
      <c r="K20" s="171">
        <f t="shared" ref="K20:K43" si="7">H20+J20</f>
        <v>0</v>
      </c>
      <c r="L20" s="171">
        <f t="shared" ref="L20:L43" si="8">(ROUNDDOWN(ROUND(G20/103*100,0),-1))*4+G20*8</f>
        <v>0</v>
      </c>
      <c r="M20" s="28"/>
    </row>
    <row r="21" spans="1:13" s="167" customFormat="1" ht="18.75">
      <c r="A21" s="163"/>
      <c r="B21" s="164"/>
      <c r="C21" s="165"/>
      <c r="D21" s="163"/>
      <c r="E21" s="163"/>
      <c r="F21" s="163"/>
      <c r="G21" s="163"/>
      <c r="H21" s="168">
        <f t="shared" si="0"/>
        <v>0</v>
      </c>
      <c r="I21" s="166"/>
      <c r="J21" s="171">
        <f t="shared" si="6"/>
        <v>0</v>
      </c>
      <c r="K21" s="171">
        <f t="shared" si="7"/>
        <v>0</v>
      </c>
      <c r="L21" s="171">
        <f t="shared" si="8"/>
        <v>0</v>
      </c>
      <c r="M21" s="163"/>
    </row>
    <row r="22" spans="1:13" s="6" customFormat="1" ht="16.5" customHeight="1">
      <c r="A22" s="28"/>
      <c r="B22" s="113"/>
      <c r="C22" s="141"/>
      <c r="D22" s="28"/>
      <c r="E22" s="163"/>
      <c r="F22" s="28"/>
      <c r="G22" s="28"/>
      <c r="H22" s="168">
        <f t="shared" si="0"/>
        <v>0</v>
      </c>
      <c r="I22" s="65" t="s">
        <v>227</v>
      </c>
      <c r="J22" s="171">
        <f t="shared" si="6"/>
        <v>0</v>
      </c>
      <c r="K22" s="171">
        <f t="shared" si="7"/>
        <v>0</v>
      </c>
      <c r="L22" s="171">
        <f t="shared" si="8"/>
        <v>0</v>
      </c>
      <c r="M22" s="28"/>
    </row>
    <row r="23" spans="1:13" s="6" customFormat="1" ht="17.25" customHeight="1">
      <c r="A23" s="28"/>
      <c r="B23" s="113"/>
      <c r="C23" s="88"/>
      <c r="D23" s="28"/>
      <c r="E23" s="163"/>
      <c r="F23" s="28"/>
      <c r="G23" s="28"/>
      <c r="H23" s="168">
        <f t="shared" si="0"/>
        <v>0</v>
      </c>
      <c r="I23" s="65" t="s">
        <v>227</v>
      </c>
      <c r="J23" s="171">
        <f t="shared" si="6"/>
        <v>0</v>
      </c>
      <c r="K23" s="171">
        <f t="shared" si="7"/>
        <v>0</v>
      </c>
      <c r="L23" s="171">
        <f t="shared" si="8"/>
        <v>0</v>
      </c>
      <c r="M23" s="28"/>
    </row>
    <row r="24" spans="1:13" s="6" customFormat="1" ht="17.25" customHeight="1">
      <c r="A24" s="28"/>
      <c r="B24" s="113"/>
      <c r="C24" s="141"/>
      <c r="D24" s="28"/>
      <c r="E24" s="163"/>
      <c r="F24" s="28"/>
      <c r="G24" s="119"/>
      <c r="H24" s="168">
        <f t="shared" si="0"/>
        <v>0</v>
      </c>
      <c r="I24" s="65" t="s">
        <v>227</v>
      </c>
      <c r="J24" s="171">
        <f t="shared" si="6"/>
        <v>0</v>
      </c>
      <c r="K24" s="171">
        <f t="shared" si="7"/>
        <v>0</v>
      </c>
      <c r="L24" s="171">
        <f t="shared" si="8"/>
        <v>0</v>
      </c>
      <c r="M24" s="28"/>
    </row>
    <row r="25" spans="1:13" s="6" customFormat="1" ht="17.25" customHeight="1">
      <c r="A25" s="28"/>
      <c r="B25" s="113"/>
      <c r="C25" s="141"/>
      <c r="D25" s="28"/>
      <c r="E25" s="163"/>
      <c r="F25" s="28"/>
      <c r="G25" s="119"/>
      <c r="H25" s="168">
        <f t="shared" si="0"/>
        <v>0</v>
      </c>
      <c r="I25" s="65"/>
      <c r="J25" s="171">
        <f t="shared" si="6"/>
        <v>0</v>
      </c>
      <c r="K25" s="171">
        <f t="shared" si="7"/>
        <v>0</v>
      </c>
      <c r="L25" s="171">
        <f t="shared" si="8"/>
        <v>0</v>
      </c>
      <c r="M25" s="28"/>
    </row>
    <row r="26" spans="1:13" s="6" customFormat="1" ht="17.25" customHeight="1">
      <c r="A26" s="28"/>
      <c r="B26" s="113"/>
      <c r="C26" s="141"/>
      <c r="D26" s="28"/>
      <c r="E26" s="163"/>
      <c r="F26" s="28"/>
      <c r="G26" s="119"/>
      <c r="H26" s="168">
        <f t="shared" si="0"/>
        <v>0</v>
      </c>
      <c r="I26" s="65"/>
      <c r="J26" s="171">
        <f t="shared" si="6"/>
        <v>0</v>
      </c>
      <c r="K26" s="171">
        <f t="shared" si="7"/>
        <v>0</v>
      </c>
      <c r="L26" s="171">
        <f t="shared" si="8"/>
        <v>0</v>
      </c>
      <c r="M26" s="28"/>
    </row>
    <row r="27" spans="1:13" s="6" customFormat="1" ht="17.25" customHeight="1">
      <c r="A27" s="28"/>
      <c r="B27" s="113"/>
      <c r="C27" s="141"/>
      <c r="D27" s="28"/>
      <c r="E27" s="163"/>
      <c r="F27" s="28"/>
      <c r="G27" s="119"/>
      <c r="H27" s="168">
        <f t="shared" si="0"/>
        <v>0</v>
      </c>
      <c r="I27" s="65"/>
      <c r="J27" s="171">
        <f t="shared" si="6"/>
        <v>0</v>
      </c>
      <c r="K27" s="171">
        <f t="shared" si="7"/>
        <v>0</v>
      </c>
      <c r="L27" s="171">
        <f t="shared" si="8"/>
        <v>0</v>
      </c>
      <c r="M27" s="28"/>
    </row>
    <row r="28" spans="1:13" s="6" customFormat="1" ht="17.25" customHeight="1">
      <c r="A28" s="28"/>
      <c r="B28" s="113"/>
      <c r="C28" s="141"/>
      <c r="D28" s="28"/>
      <c r="E28" s="163"/>
      <c r="F28" s="28"/>
      <c r="G28" s="119"/>
      <c r="H28" s="168">
        <f t="shared" si="0"/>
        <v>0</v>
      </c>
      <c r="I28" s="65"/>
      <c r="J28" s="171">
        <f t="shared" si="6"/>
        <v>0</v>
      </c>
      <c r="K28" s="171">
        <f t="shared" si="7"/>
        <v>0</v>
      </c>
      <c r="L28" s="171">
        <f t="shared" si="8"/>
        <v>0</v>
      </c>
      <c r="M28" s="28"/>
    </row>
    <row r="29" spans="1:13" s="6" customFormat="1" ht="17.25" customHeight="1">
      <c r="A29" s="28"/>
      <c r="B29" s="113"/>
      <c r="C29" s="141"/>
      <c r="D29" s="28"/>
      <c r="E29" s="163"/>
      <c r="F29" s="28"/>
      <c r="G29" s="119"/>
      <c r="H29" s="168">
        <f t="shared" si="0"/>
        <v>0</v>
      </c>
      <c r="I29" s="65"/>
      <c r="J29" s="171">
        <f t="shared" si="6"/>
        <v>0</v>
      </c>
      <c r="K29" s="171">
        <f t="shared" si="7"/>
        <v>0</v>
      </c>
      <c r="L29" s="171">
        <f t="shared" si="8"/>
        <v>0</v>
      </c>
      <c r="M29" s="28"/>
    </row>
    <row r="30" spans="1:13" s="6" customFormat="1" ht="17.25" customHeight="1">
      <c r="A30" s="28"/>
      <c r="B30" s="113"/>
      <c r="C30" s="141"/>
      <c r="D30" s="28"/>
      <c r="E30" s="163"/>
      <c r="F30" s="28"/>
      <c r="G30" s="119"/>
      <c r="H30" s="168">
        <f t="shared" si="0"/>
        <v>0</v>
      </c>
      <c r="I30" s="65"/>
      <c r="J30" s="171">
        <f t="shared" si="6"/>
        <v>0</v>
      </c>
      <c r="K30" s="171">
        <f t="shared" si="7"/>
        <v>0</v>
      </c>
      <c r="L30" s="171">
        <f t="shared" si="8"/>
        <v>0</v>
      </c>
      <c r="M30" s="28"/>
    </row>
    <row r="31" spans="1:13" s="6" customFormat="1" ht="17.25" customHeight="1">
      <c r="A31" s="28"/>
      <c r="B31" s="113"/>
      <c r="C31" s="141"/>
      <c r="D31" s="28"/>
      <c r="E31" s="163"/>
      <c r="F31" s="28"/>
      <c r="G31" s="119"/>
      <c r="H31" s="168">
        <f t="shared" si="0"/>
        <v>0</v>
      </c>
      <c r="I31" s="65"/>
      <c r="J31" s="171">
        <f t="shared" si="6"/>
        <v>0</v>
      </c>
      <c r="K31" s="171">
        <f t="shared" si="7"/>
        <v>0</v>
      </c>
      <c r="L31" s="171">
        <f t="shared" si="8"/>
        <v>0</v>
      </c>
      <c r="M31" s="28"/>
    </row>
    <row r="32" spans="1:13" s="6" customFormat="1" ht="17.25" customHeight="1">
      <c r="A32" s="28"/>
      <c r="B32" s="113"/>
      <c r="C32" s="141"/>
      <c r="D32" s="28"/>
      <c r="E32" s="163"/>
      <c r="F32" s="28"/>
      <c r="G32" s="119"/>
      <c r="H32" s="168">
        <f t="shared" si="0"/>
        <v>0</v>
      </c>
      <c r="I32" s="65"/>
      <c r="J32" s="171">
        <f t="shared" si="6"/>
        <v>0</v>
      </c>
      <c r="K32" s="171">
        <f t="shared" si="7"/>
        <v>0</v>
      </c>
      <c r="L32" s="171">
        <f t="shared" si="8"/>
        <v>0</v>
      </c>
      <c r="M32" s="28"/>
    </row>
    <row r="33" spans="1:13" s="6" customFormat="1" ht="17.25" customHeight="1">
      <c r="A33" s="28"/>
      <c r="B33" s="113"/>
      <c r="C33" s="141"/>
      <c r="D33" s="28"/>
      <c r="E33" s="163"/>
      <c r="F33" s="28"/>
      <c r="G33" s="119"/>
      <c r="H33" s="168">
        <f t="shared" si="0"/>
        <v>0</v>
      </c>
      <c r="I33" s="65"/>
      <c r="J33" s="171">
        <f t="shared" si="6"/>
        <v>0</v>
      </c>
      <c r="K33" s="171">
        <f t="shared" si="7"/>
        <v>0</v>
      </c>
      <c r="L33" s="171">
        <f t="shared" si="8"/>
        <v>0</v>
      </c>
      <c r="M33" s="28"/>
    </row>
    <row r="34" spans="1:13" s="6" customFormat="1" ht="17.25" customHeight="1">
      <c r="A34" s="28"/>
      <c r="B34" s="113"/>
      <c r="C34" s="141"/>
      <c r="D34" s="28"/>
      <c r="E34" s="163"/>
      <c r="F34" s="28"/>
      <c r="G34" s="119"/>
      <c r="H34" s="168">
        <f t="shared" si="0"/>
        <v>0</v>
      </c>
      <c r="I34" s="65"/>
      <c r="J34" s="171">
        <f t="shared" si="6"/>
        <v>0</v>
      </c>
      <c r="K34" s="171">
        <f t="shared" si="7"/>
        <v>0</v>
      </c>
      <c r="L34" s="171">
        <f t="shared" si="8"/>
        <v>0</v>
      </c>
      <c r="M34" s="28"/>
    </row>
    <row r="35" spans="1:13" s="6" customFormat="1" ht="17.25" customHeight="1">
      <c r="A35" s="28"/>
      <c r="B35" s="113"/>
      <c r="C35" s="141"/>
      <c r="D35" s="28"/>
      <c r="E35" s="163"/>
      <c r="F35" s="28"/>
      <c r="G35" s="119"/>
      <c r="H35" s="168">
        <f t="shared" si="0"/>
        <v>0</v>
      </c>
      <c r="I35" s="65"/>
      <c r="J35" s="171">
        <f t="shared" si="6"/>
        <v>0</v>
      </c>
      <c r="K35" s="171">
        <f t="shared" si="7"/>
        <v>0</v>
      </c>
      <c r="L35" s="171">
        <f t="shared" si="8"/>
        <v>0</v>
      </c>
      <c r="M35" s="28"/>
    </row>
    <row r="36" spans="1:13" s="6" customFormat="1" ht="17.25" customHeight="1">
      <c r="A36" s="28"/>
      <c r="B36" s="113"/>
      <c r="C36" s="141"/>
      <c r="D36" s="28"/>
      <c r="E36" s="163"/>
      <c r="F36" s="28"/>
      <c r="G36" s="119"/>
      <c r="H36" s="168">
        <f t="shared" si="0"/>
        <v>0</v>
      </c>
      <c r="I36" s="65"/>
      <c r="J36" s="171">
        <f t="shared" si="6"/>
        <v>0</v>
      </c>
      <c r="K36" s="171">
        <f t="shared" si="7"/>
        <v>0</v>
      </c>
      <c r="L36" s="171">
        <f t="shared" si="8"/>
        <v>0</v>
      </c>
      <c r="M36" s="28"/>
    </row>
    <row r="37" spans="1:13" s="6" customFormat="1" ht="17.25" customHeight="1">
      <c r="A37" s="28"/>
      <c r="B37" s="113"/>
      <c r="C37" s="141"/>
      <c r="D37" s="28"/>
      <c r="E37" s="163"/>
      <c r="F37" s="28"/>
      <c r="G37" s="119"/>
      <c r="H37" s="168">
        <f t="shared" si="0"/>
        <v>0</v>
      </c>
      <c r="I37" s="65"/>
      <c r="J37" s="171">
        <f t="shared" si="6"/>
        <v>0</v>
      </c>
      <c r="K37" s="171">
        <f t="shared" si="7"/>
        <v>0</v>
      </c>
      <c r="L37" s="171">
        <f t="shared" si="8"/>
        <v>0</v>
      </c>
      <c r="M37" s="28"/>
    </row>
    <row r="38" spans="1:13" s="6" customFormat="1" ht="17.25" customHeight="1">
      <c r="A38" s="28"/>
      <c r="B38" s="113"/>
      <c r="C38" s="141"/>
      <c r="D38" s="28"/>
      <c r="E38" s="163"/>
      <c r="F38" s="28"/>
      <c r="G38" s="119"/>
      <c r="H38" s="168">
        <f t="shared" si="0"/>
        <v>0</v>
      </c>
      <c r="I38" s="65"/>
      <c r="J38" s="171">
        <f t="shared" si="6"/>
        <v>0</v>
      </c>
      <c r="K38" s="171">
        <f t="shared" si="7"/>
        <v>0</v>
      </c>
      <c r="L38" s="171">
        <f t="shared" si="8"/>
        <v>0</v>
      </c>
      <c r="M38" s="28"/>
    </row>
    <row r="39" spans="1:13" s="6" customFormat="1" ht="17.25" customHeight="1">
      <c r="A39" s="28"/>
      <c r="B39" s="113"/>
      <c r="C39" s="141"/>
      <c r="D39" s="28"/>
      <c r="E39" s="163"/>
      <c r="F39" s="28"/>
      <c r="G39" s="119"/>
      <c r="H39" s="168">
        <f t="shared" si="0"/>
        <v>0</v>
      </c>
      <c r="I39" s="65"/>
      <c r="J39" s="171">
        <f t="shared" si="6"/>
        <v>0</v>
      </c>
      <c r="K39" s="171">
        <f t="shared" si="7"/>
        <v>0</v>
      </c>
      <c r="L39" s="171">
        <f t="shared" si="8"/>
        <v>0</v>
      </c>
      <c r="M39" s="28"/>
    </row>
    <row r="40" spans="1:13" s="6" customFormat="1" ht="17.25" customHeight="1">
      <c r="A40" s="28"/>
      <c r="B40" s="113"/>
      <c r="C40" s="141"/>
      <c r="D40" s="28"/>
      <c r="E40" s="163"/>
      <c r="F40" s="28"/>
      <c r="G40" s="119"/>
      <c r="H40" s="168">
        <f t="shared" si="0"/>
        <v>0</v>
      </c>
      <c r="I40" s="65"/>
      <c r="J40" s="171">
        <f t="shared" si="6"/>
        <v>0</v>
      </c>
      <c r="K40" s="171">
        <f t="shared" si="7"/>
        <v>0</v>
      </c>
      <c r="L40" s="171">
        <f t="shared" si="8"/>
        <v>0</v>
      </c>
      <c r="M40" s="28"/>
    </row>
    <row r="41" spans="1:13" s="6" customFormat="1" ht="17.25" customHeight="1">
      <c r="A41" s="28"/>
      <c r="B41" s="113"/>
      <c r="C41" s="141"/>
      <c r="D41" s="28"/>
      <c r="E41" s="163"/>
      <c r="F41" s="28"/>
      <c r="G41" s="119"/>
      <c r="H41" s="168">
        <f t="shared" si="0"/>
        <v>0</v>
      </c>
      <c r="I41" s="65"/>
      <c r="J41" s="171">
        <f t="shared" si="6"/>
        <v>0</v>
      </c>
      <c r="K41" s="171">
        <f t="shared" si="7"/>
        <v>0</v>
      </c>
      <c r="L41" s="171">
        <f t="shared" si="8"/>
        <v>0</v>
      </c>
      <c r="M41" s="28"/>
    </row>
    <row r="42" spans="1:13" s="6" customFormat="1" ht="17.25" customHeight="1">
      <c r="A42" s="28"/>
      <c r="B42" s="113"/>
      <c r="C42" s="141"/>
      <c r="D42" s="28"/>
      <c r="E42" s="163"/>
      <c r="F42" s="28"/>
      <c r="G42" s="119"/>
      <c r="H42" s="168">
        <f t="shared" si="0"/>
        <v>0</v>
      </c>
      <c r="I42" s="65"/>
      <c r="J42" s="171">
        <f t="shared" si="6"/>
        <v>0</v>
      </c>
      <c r="K42" s="171">
        <f t="shared" si="7"/>
        <v>0</v>
      </c>
      <c r="L42" s="171">
        <f t="shared" si="8"/>
        <v>0</v>
      </c>
      <c r="M42" s="28"/>
    </row>
    <row r="43" spans="1:13" s="6" customFormat="1" ht="17.25" customHeight="1">
      <c r="A43" s="28"/>
      <c r="B43" s="113"/>
      <c r="C43" s="141"/>
      <c r="D43" s="28"/>
      <c r="E43" s="163"/>
      <c r="F43" s="28"/>
      <c r="G43" s="119"/>
      <c r="H43" s="168">
        <f t="shared" si="0"/>
        <v>0</v>
      </c>
      <c r="I43" s="65"/>
      <c r="J43" s="171">
        <f t="shared" si="6"/>
        <v>0</v>
      </c>
      <c r="K43" s="171">
        <f t="shared" si="7"/>
        <v>0</v>
      </c>
      <c r="L43" s="171">
        <f t="shared" si="8"/>
        <v>0</v>
      </c>
      <c r="M43" s="28"/>
    </row>
    <row r="44" spans="1:13" s="6" customFormat="1" ht="18.75">
      <c r="A44" s="27"/>
      <c r="B44" s="8" t="s">
        <v>119</v>
      </c>
      <c r="C44" s="28"/>
      <c r="D44" s="28"/>
      <c r="E44" s="28"/>
      <c r="F44" s="28"/>
      <c r="G44" s="172">
        <f>SUM(G19:G24)</f>
        <v>0</v>
      </c>
      <c r="H44" s="172">
        <f t="shared" ref="H44:L44" si="9">SUM(H19:H24)</f>
        <v>0</v>
      </c>
      <c r="I44" s="172"/>
      <c r="J44" s="172">
        <f t="shared" si="9"/>
        <v>0</v>
      </c>
      <c r="K44" s="172">
        <f t="shared" si="9"/>
        <v>0</v>
      </c>
      <c r="L44" s="172">
        <f t="shared" si="9"/>
        <v>0</v>
      </c>
      <c r="M44" s="28"/>
    </row>
    <row r="45" spans="1:13" s="6" customFormat="1" ht="27" customHeight="1" thickBot="1">
      <c r="A45" s="61"/>
      <c r="B45" s="30" t="s">
        <v>120</v>
      </c>
      <c r="C45" s="61"/>
      <c r="D45" s="61"/>
      <c r="E45" s="61"/>
      <c r="F45" s="61"/>
      <c r="G45" s="160">
        <f>G44+G18</f>
        <v>0</v>
      </c>
      <c r="H45" s="160">
        <f t="shared" ref="H45:L45" si="10">H44+H18</f>
        <v>0</v>
      </c>
      <c r="I45" s="160"/>
      <c r="J45" s="160">
        <f t="shared" si="10"/>
        <v>0</v>
      </c>
      <c r="K45" s="160">
        <f t="shared" si="10"/>
        <v>0</v>
      </c>
      <c r="L45" s="160">
        <f t="shared" si="10"/>
        <v>0</v>
      </c>
      <c r="M45" s="61"/>
    </row>
    <row r="46" spans="1:13">
      <c r="A46" s="230" t="s">
        <v>121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  <row r="48" spans="1:13">
      <c r="K48" s="143" t="s">
        <v>122</v>
      </c>
    </row>
  </sheetData>
  <mergeCells count="17">
    <mergeCell ref="A1:M1"/>
    <mergeCell ref="A2:M2"/>
    <mergeCell ref="A3:M3"/>
    <mergeCell ref="C5:I5"/>
    <mergeCell ref="K5:M5"/>
    <mergeCell ref="M6:M7"/>
    <mergeCell ref="A46:M46"/>
    <mergeCell ref="A6:A7"/>
    <mergeCell ref="B6:B7"/>
    <mergeCell ref="C6:C7"/>
    <mergeCell ref="D6:D7"/>
    <mergeCell ref="E6:F6"/>
    <mergeCell ref="G6:G7"/>
    <mergeCell ref="H6:H7"/>
    <mergeCell ref="I6:J6"/>
    <mergeCell ref="K6:K7"/>
    <mergeCell ref="L6:L7"/>
  </mergeCells>
  <pageMargins left="0.56000000000000005" right="0.27559055118110237" top="0.55118110236220474" bottom="0.39370078740157483" header="0.31496062992125984" footer="0.19685039370078741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0"/>
  <sheetViews>
    <sheetView topLeftCell="A7" workbookViewId="0">
      <selection activeCell="I12" sqref="I12"/>
    </sheetView>
  </sheetViews>
  <sheetFormatPr defaultRowHeight="15"/>
  <cols>
    <col min="1" max="1" width="3.7109375" style="4" customWidth="1"/>
    <col min="2" max="2" width="12.85546875" customWidth="1"/>
    <col min="3" max="3" width="7" customWidth="1"/>
    <col min="4" max="6" width="8.85546875" customWidth="1"/>
    <col min="7" max="7" width="9.140625" customWidth="1"/>
    <col min="8" max="8" width="9" customWidth="1"/>
    <col min="9" max="10" width="8.7109375" customWidth="1"/>
    <col min="11" max="13" width="9.140625" customWidth="1"/>
    <col min="14" max="14" width="5.140625" customWidth="1"/>
    <col min="15" max="18" width="9.140625" customWidth="1"/>
    <col min="19" max="19" width="6.5703125" customWidth="1"/>
    <col min="20" max="20" width="6.140625" customWidth="1"/>
  </cols>
  <sheetData>
    <row r="1" spans="1:20" s="1" customFormat="1" ht="18.7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20" s="1" customFormat="1" ht="12.75">
      <c r="A2" s="254" t="s">
        <v>215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20" s="1" customFormat="1" ht="12.7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</row>
    <row r="4" spans="1:20" s="1" customFormat="1" ht="12.7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</row>
    <row r="5" spans="1:20" s="1" customFormat="1" ht="33" customHeight="1">
      <c r="A5" s="79"/>
      <c r="B5" s="79" t="str">
        <f>PAY!C2</f>
        <v>dk;kZy; dk uke&amp;</v>
      </c>
      <c r="C5" s="112">
        <f>PAY!D2</f>
        <v>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79"/>
      <c r="O5" s="79"/>
      <c r="P5" s="79"/>
      <c r="Q5" s="79"/>
      <c r="R5" s="79">
        <f>PAY!B10</f>
        <v>0</v>
      </c>
      <c r="S5" s="79"/>
    </row>
    <row r="6" spans="1:20" s="1" customFormat="1" ht="26.25" customHeight="1">
      <c r="A6" s="79"/>
      <c r="B6" s="79" t="str">
        <f>PAY!C3</f>
        <v xml:space="preserve">ys[kk en  </v>
      </c>
      <c r="C6" s="255">
        <f>PAY!D3</f>
        <v>0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79"/>
      <c r="O6" s="79"/>
      <c r="P6" s="79"/>
      <c r="Q6" s="79"/>
      <c r="R6" s="79"/>
      <c r="S6" s="79"/>
    </row>
    <row r="7" spans="1:20" s="32" customFormat="1" ht="31.5">
      <c r="A7" s="241" t="s">
        <v>178</v>
      </c>
      <c r="B7" s="243" t="s">
        <v>124</v>
      </c>
      <c r="C7" s="243" t="s">
        <v>125</v>
      </c>
      <c r="D7" s="247" t="s">
        <v>126</v>
      </c>
      <c r="E7" s="248"/>
      <c r="F7" s="249"/>
      <c r="G7" s="243" t="s">
        <v>216</v>
      </c>
      <c r="H7" s="247" t="s">
        <v>126</v>
      </c>
      <c r="I7" s="248"/>
      <c r="J7" s="249"/>
      <c r="K7" s="243" t="s">
        <v>219</v>
      </c>
      <c r="L7" s="243" t="s">
        <v>220</v>
      </c>
      <c r="M7" s="247" t="s">
        <v>221</v>
      </c>
      <c r="N7" s="248"/>
      <c r="O7" s="249"/>
      <c r="P7" s="250" t="s">
        <v>179</v>
      </c>
      <c r="Q7" s="251"/>
      <c r="R7" s="252"/>
      <c r="S7" s="54" t="s">
        <v>128</v>
      </c>
      <c r="T7" s="245" t="s">
        <v>176</v>
      </c>
    </row>
    <row r="8" spans="1:20" s="32" customFormat="1" ht="123.75" customHeight="1">
      <c r="A8" s="242"/>
      <c r="B8" s="244"/>
      <c r="C8" s="244"/>
      <c r="D8" s="53" t="s">
        <v>175</v>
      </c>
      <c r="E8" s="53" t="s">
        <v>206</v>
      </c>
      <c r="F8" s="53" t="s">
        <v>214</v>
      </c>
      <c r="G8" s="244"/>
      <c r="H8" s="54" t="s">
        <v>217</v>
      </c>
      <c r="I8" s="54" t="s">
        <v>218</v>
      </c>
      <c r="J8" s="54" t="s">
        <v>180</v>
      </c>
      <c r="K8" s="244"/>
      <c r="L8" s="244"/>
      <c r="M8" s="54" t="s">
        <v>129</v>
      </c>
      <c r="N8" s="54" t="s">
        <v>130</v>
      </c>
      <c r="O8" s="54" t="s">
        <v>131</v>
      </c>
      <c r="P8" s="54" t="s">
        <v>132</v>
      </c>
      <c r="Q8" s="54" t="s">
        <v>133</v>
      </c>
      <c r="R8" s="54" t="s">
        <v>134</v>
      </c>
      <c r="S8" s="54" t="s">
        <v>135</v>
      </c>
      <c r="T8" s="246"/>
    </row>
    <row r="9" spans="1:20" ht="15.75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56">
        <v>20</v>
      </c>
    </row>
    <row r="10" spans="1:20" ht="18.75">
      <c r="A10" s="34">
        <v>5</v>
      </c>
      <c r="B10" s="35" t="s">
        <v>136</v>
      </c>
      <c r="C10" s="36" t="s">
        <v>137</v>
      </c>
      <c r="D10" s="92"/>
      <c r="E10" s="92"/>
      <c r="F10" s="92"/>
      <c r="G10" s="92"/>
      <c r="H10" s="92"/>
      <c r="I10" s="92"/>
      <c r="J10" s="91">
        <f>H10+I10</f>
        <v>0</v>
      </c>
      <c r="K10" s="91"/>
      <c r="L10" s="92">
        <f>G10</f>
        <v>0</v>
      </c>
      <c r="M10" s="92">
        <f>L10</f>
        <v>0</v>
      </c>
      <c r="N10" s="92"/>
      <c r="O10" s="92">
        <f>M10</f>
        <v>0</v>
      </c>
      <c r="P10" s="91">
        <f>G10-L10</f>
        <v>0</v>
      </c>
      <c r="Q10" s="91">
        <f>J10-L10</f>
        <v>0</v>
      </c>
      <c r="R10" s="91">
        <f>L10-O10</f>
        <v>0</v>
      </c>
      <c r="S10" s="27"/>
      <c r="T10" s="27"/>
    </row>
    <row r="11" spans="1:20" ht="18.75">
      <c r="A11" s="27">
        <v>31</v>
      </c>
      <c r="B11" s="37" t="s">
        <v>138</v>
      </c>
      <c r="C11" s="36" t="s">
        <v>137</v>
      </c>
      <c r="D11" s="92"/>
      <c r="E11" s="92"/>
      <c r="F11" s="92"/>
      <c r="G11" s="92"/>
      <c r="H11" s="92"/>
      <c r="I11" s="92"/>
      <c r="J11" s="91">
        <f t="shared" ref="J11:J15" si="0">H11+I11</f>
        <v>0</v>
      </c>
      <c r="K11" s="91"/>
      <c r="L11" s="92">
        <f t="shared" ref="L11:L15" si="1">G11</f>
        <v>0</v>
      </c>
      <c r="M11" s="92">
        <f t="shared" ref="M11:M15" si="2">L11</f>
        <v>0</v>
      </c>
      <c r="N11" s="92"/>
      <c r="O11" s="92">
        <f t="shared" ref="O11:O15" si="3">M11</f>
        <v>0</v>
      </c>
      <c r="P11" s="91">
        <f t="shared" ref="P11:P15" si="4">G11-L11</f>
        <v>0</v>
      </c>
      <c r="Q11" s="91">
        <f t="shared" ref="Q11:Q15" si="5">J11-L11</f>
        <v>0</v>
      </c>
      <c r="R11" s="91">
        <f t="shared" ref="R11:R15" si="6">L11-O11</f>
        <v>0</v>
      </c>
      <c r="S11" s="27"/>
      <c r="T11" s="27"/>
    </row>
    <row r="12" spans="1:20" ht="18.75">
      <c r="A12" s="27">
        <v>33</v>
      </c>
      <c r="B12" s="37" t="s">
        <v>139</v>
      </c>
      <c r="C12" s="36" t="s">
        <v>137</v>
      </c>
      <c r="D12" s="92"/>
      <c r="E12" s="92"/>
      <c r="F12" s="92"/>
      <c r="G12" s="92"/>
      <c r="H12" s="92"/>
      <c r="I12" s="92"/>
      <c r="J12" s="91">
        <f t="shared" si="0"/>
        <v>0</v>
      </c>
      <c r="K12" s="91"/>
      <c r="L12" s="92">
        <f t="shared" si="1"/>
        <v>0</v>
      </c>
      <c r="M12" s="92">
        <f t="shared" si="2"/>
        <v>0</v>
      </c>
      <c r="N12" s="92"/>
      <c r="O12" s="92">
        <f t="shared" si="3"/>
        <v>0</v>
      </c>
      <c r="P12" s="91">
        <f t="shared" si="4"/>
        <v>0</v>
      </c>
      <c r="Q12" s="91">
        <f t="shared" si="5"/>
        <v>0</v>
      </c>
      <c r="R12" s="91">
        <f t="shared" si="6"/>
        <v>0</v>
      </c>
      <c r="S12" s="27"/>
      <c r="T12" s="27"/>
    </row>
    <row r="13" spans="1:20" ht="18.75">
      <c r="A13" s="27">
        <v>37</v>
      </c>
      <c r="B13" s="37" t="s">
        <v>140</v>
      </c>
      <c r="C13" s="36" t="s">
        <v>137</v>
      </c>
      <c r="D13" s="92"/>
      <c r="E13" s="92"/>
      <c r="F13" s="92"/>
      <c r="G13" s="92"/>
      <c r="H13" s="92"/>
      <c r="I13" s="92"/>
      <c r="J13" s="91">
        <f t="shared" si="0"/>
        <v>0</v>
      </c>
      <c r="K13" s="91"/>
      <c r="L13" s="92"/>
      <c r="M13" s="92">
        <f t="shared" si="2"/>
        <v>0</v>
      </c>
      <c r="N13" s="92"/>
      <c r="O13" s="92">
        <f t="shared" si="3"/>
        <v>0</v>
      </c>
      <c r="P13" s="91">
        <f t="shared" si="4"/>
        <v>0</v>
      </c>
      <c r="Q13" s="91">
        <f t="shared" si="5"/>
        <v>0</v>
      </c>
      <c r="R13" s="91">
        <f t="shared" si="6"/>
        <v>0</v>
      </c>
      <c r="S13" s="27"/>
      <c r="T13" s="27"/>
    </row>
    <row r="14" spans="1:20" ht="18.75">
      <c r="A14" s="27">
        <v>57</v>
      </c>
      <c r="B14" s="37" t="s">
        <v>141</v>
      </c>
      <c r="C14" s="36" t="s">
        <v>137</v>
      </c>
      <c r="D14" s="92"/>
      <c r="E14" s="92"/>
      <c r="F14" s="92"/>
      <c r="G14" s="92"/>
      <c r="H14" s="92"/>
      <c r="I14" s="92"/>
      <c r="J14" s="91">
        <f t="shared" si="0"/>
        <v>0</v>
      </c>
      <c r="K14" s="91"/>
      <c r="L14" s="92">
        <f t="shared" si="1"/>
        <v>0</v>
      </c>
      <c r="M14" s="92">
        <f t="shared" si="2"/>
        <v>0</v>
      </c>
      <c r="N14" s="92"/>
      <c r="O14" s="92">
        <f t="shared" si="3"/>
        <v>0</v>
      </c>
      <c r="P14" s="91">
        <f t="shared" si="4"/>
        <v>0</v>
      </c>
      <c r="Q14" s="91">
        <f t="shared" si="5"/>
        <v>0</v>
      </c>
      <c r="R14" s="91">
        <f t="shared" si="6"/>
        <v>0</v>
      </c>
      <c r="S14" s="27"/>
      <c r="T14" s="27"/>
    </row>
    <row r="15" spans="1:20" ht="18.75">
      <c r="A15" s="27">
        <v>28</v>
      </c>
      <c r="B15" s="37" t="s">
        <v>142</v>
      </c>
      <c r="C15" s="36" t="s">
        <v>137</v>
      </c>
      <c r="D15" s="92"/>
      <c r="E15" s="27"/>
      <c r="F15" s="27"/>
      <c r="G15" s="92"/>
      <c r="H15" s="92"/>
      <c r="I15" s="92"/>
      <c r="J15" s="91">
        <f t="shared" si="0"/>
        <v>0</v>
      </c>
      <c r="K15" s="91"/>
      <c r="L15" s="92">
        <f t="shared" si="1"/>
        <v>0</v>
      </c>
      <c r="M15" s="92">
        <f t="shared" si="2"/>
        <v>0</v>
      </c>
      <c r="N15" s="92"/>
      <c r="O15" s="92">
        <f t="shared" si="3"/>
        <v>0</v>
      </c>
      <c r="P15" s="91">
        <f t="shared" si="4"/>
        <v>0</v>
      </c>
      <c r="Q15" s="91">
        <f t="shared" si="5"/>
        <v>0</v>
      </c>
      <c r="R15" s="91">
        <f t="shared" si="6"/>
        <v>0</v>
      </c>
      <c r="S15" s="27"/>
      <c r="T15" s="27"/>
    </row>
    <row r="16" spans="1:20" ht="15.75">
      <c r="A16" s="240" t="s">
        <v>143</v>
      </c>
      <c r="B16" s="240"/>
      <c r="C16" s="38"/>
      <c r="D16" s="173"/>
      <c r="E16" s="173"/>
      <c r="F16" s="173"/>
      <c r="G16" s="173"/>
      <c r="H16" s="173"/>
      <c r="I16" s="173"/>
      <c r="J16" s="173">
        <f t="shared" ref="J16:R16" si="7">SUM(J10:J15)</f>
        <v>0</v>
      </c>
      <c r="K16" s="173"/>
      <c r="L16" s="173"/>
      <c r="M16" s="173">
        <f t="shared" si="7"/>
        <v>0</v>
      </c>
      <c r="N16" s="173">
        <f t="shared" si="7"/>
        <v>0</v>
      </c>
      <c r="O16" s="173">
        <f t="shared" si="7"/>
        <v>0</v>
      </c>
      <c r="P16" s="173">
        <f t="shared" si="7"/>
        <v>0</v>
      </c>
      <c r="Q16" s="173">
        <f t="shared" si="7"/>
        <v>0</v>
      </c>
      <c r="R16" s="173">
        <f t="shared" si="7"/>
        <v>0</v>
      </c>
      <c r="S16" s="27"/>
      <c r="T16" s="27"/>
    </row>
    <row r="17" spans="1:22" ht="15.75">
      <c r="A17" s="237" t="s">
        <v>144</v>
      </c>
      <c r="B17" s="237"/>
      <c r="C17" s="5"/>
      <c r="D17" s="92"/>
      <c r="E17" s="92"/>
      <c r="F17" s="92"/>
      <c r="G17" s="92"/>
      <c r="H17" s="92"/>
      <c r="I17" s="92">
        <f>PAY!E10</f>
        <v>0</v>
      </c>
      <c r="J17" s="92">
        <f>H17+I17</f>
        <v>0</v>
      </c>
      <c r="K17" s="92"/>
      <c r="L17" s="92"/>
      <c r="M17" s="92"/>
      <c r="N17" s="92"/>
      <c r="O17" s="92">
        <f>M17</f>
        <v>0</v>
      </c>
      <c r="P17" s="91">
        <f t="shared" ref="P17" si="8">G17-L17</f>
        <v>0</v>
      </c>
      <c r="Q17" s="91">
        <f t="shared" ref="Q17" si="9">J17-L17</f>
        <v>0</v>
      </c>
      <c r="R17" s="91">
        <f t="shared" ref="R17" si="10">L17-O17</f>
        <v>0</v>
      </c>
      <c r="S17" s="27"/>
      <c r="T17" s="27"/>
      <c r="V17" s="138"/>
    </row>
    <row r="18" spans="1:22" ht="15.75">
      <c r="A18" s="238" t="s">
        <v>185</v>
      </c>
      <c r="B18" s="238"/>
      <c r="C18" s="38"/>
      <c r="D18" s="173">
        <f>D16+D17</f>
        <v>0</v>
      </c>
      <c r="E18" s="173">
        <f t="shared" ref="E18:R18" si="11">E16+E17</f>
        <v>0</v>
      </c>
      <c r="F18" s="173">
        <f t="shared" si="11"/>
        <v>0</v>
      </c>
      <c r="G18" s="173">
        <f t="shared" si="11"/>
        <v>0</v>
      </c>
      <c r="H18" s="173">
        <f t="shared" si="11"/>
        <v>0</v>
      </c>
      <c r="I18" s="173">
        <f t="shared" si="11"/>
        <v>0</v>
      </c>
      <c r="J18" s="173">
        <f t="shared" si="11"/>
        <v>0</v>
      </c>
      <c r="K18" s="173">
        <f t="shared" si="11"/>
        <v>0</v>
      </c>
      <c r="L18" s="173">
        <f t="shared" si="11"/>
        <v>0</v>
      </c>
      <c r="M18" s="173">
        <f t="shared" si="11"/>
        <v>0</v>
      </c>
      <c r="N18" s="173">
        <f t="shared" si="11"/>
        <v>0</v>
      </c>
      <c r="O18" s="174">
        <f>M18</f>
        <v>0</v>
      </c>
      <c r="P18" s="173">
        <f t="shared" si="11"/>
        <v>0</v>
      </c>
      <c r="Q18" s="173">
        <f t="shared" si="11"/>
        <v>0</v>
      </c>
      <c r="R18" s="173">
        <f t="shared" si="11"/>
        <v>0</v>
      </c>
      <c r="S18" s="27"/>
      <c r="T18" s="27"/>
    </row>
    <row r="19" spans="1:22">
      <c r="A19" s="239" t="s">
        <v>121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</row>
    <row r="20" spans="1:22" ht="34.5" customHeight="1">
      <c r="A20" s="31"/>
      <c r="B20" s="31"/>
      <c r="C20" s="31"/>
      <c r="P20" s="189" t="s">
        <v>122</v>
      </c>
      <c r="Q20" s="189"/>
      <c r="R20" s="189"/>
      <c r="S20" s="189"/>
      <c r="T20" s="189"/>
    </row>
  </sheetData>
  <mergeCells count="19">
    <mergeCell ref="A1:R1"/>
    <mergeCell ref="A2:S4"/>
    <mergeCell ref="C6:M6"/>
    <mergeCell ref="P20:T20"/>
    <mergeCell ref="T7:T8"/>
    <mergeCell ref="H7:J7"/>
    <mergeCell ref="K7:K8"/>
    <mergeCell ref="L7:L8"/>
    <mergeCell ref="M7:O7"/>
    <mergeCell ref="P7:R7"/>
    <mergeCell ref="A17:B17"/>
    <mergeCell ref="A18:B18"/>
    <mergeCell ref="A19:S19"/>
    <mergeCell ref="A16:B16"/>
    <mergeCell ref="A7:A8"/>
    <mergeCell ref="B7:B8"/>
    <mergeCell ref="C7:C8"/>
    <mergeCell ref="D7:F7"/>
    <mergeCell ref="G7:G8"/>
  </mergeCells>
  <pageMargins left="0.46" right="0.19685039370078741" top="0.74803149606299213" bottom="0.74803149606299213" header="0.31496062992125984" footer="0.31496062992125984"/>
  <pageSetup paperSize="9" scale="80" orientation="landscape" r:id="rId1"/>
  <ignoredErrors>
    <ignoredError sqref="M16:R16" formulaRange="1"/>
    <ignoredError sqref="J16" formula="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M9" sqref="M9"/>
    </sheetView>
  </sheetViews>
  <sheetFormatPr defaultRowHeight="15"/>
  <cols>
    <col min="1" max="1" width="3.85546875" customWidth="1"/>
    <col min="2" max="2" width="20.7109375" customWidth="1"/>
    <col min="3" max="3" width="8.7109375" customWidth="1"/>
    <col min="4" max="4" width="8.42578125" customWidth="1"/>
    <col min="5" max="5" width="8.5703125" customWidth="1"/>
  </cols>
  <sheetData>
    <row r="1" spans="1:15" s="1" customFormat="1" ht="18.75">
      <c r="A1" s="253" t="s">
        <v>145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5" s="1" customFormat="1" ht="24.75" customHeight="1">
      <c r="A2" s="254" t="s">
        <v>246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1:15" s="1" customFormat="1" ht="24.75" customHeight="1">
      <c r="A3" s="79"/>
      <c r="B3" s="79" t="str">
        <f>PAY!C2</f>
        <v>dk;kZy; dk uke&amp;</v>
      </c>
      <c r="C3" s="112">
        <f>PAY!D2</f>
        <v>0</v>
      </c>
      <c r="D3" s="112"/>
      <c r="E3" s="112"/>
      <c r="F3" s="112"/>
      <c r="G3" s="112"/>
      <c r="H3" s="112"/>
      <c r="I3" s="112"/>
      <c r="J3" s="112"/>
      <c r="K3" s="79"/>
      <c r="L3" s="79"/>
      <c r="M3" s="79"/>
      <c r="N3" s="79">
        <f>PAY!B10</f>
        <v>0</v>
      </c>
      <c r="O3" s="79"/>
    </row>
    <row r="4" spans="1:15" s="1" customFormat="1" ht="24.75" customHeight="1">
      <c r="A4" s="79"/>
      <c r="B4" s="79" t="str">
        <f>PAY!C3</f>
        <v xml:space="preserve">ys[kk en  </v>
      </c>
      <c r="C4" s="256">
        <f>PAY!D3</f>
        <v>0</v>
      </c>
      <c r="D4" s="256"/>
      <c r="E4" s="256"/>
      <c r="F4" s="256"/>
      <c r="G4" s="256"/>
      <c r="H4" s="256"/>
      <c r="I4" s="256"/>
      <c r="J4" s="256"/>
      <c r="K4" s="79"/>
      <c r="L4" s="79"/>
      <c r="M4" s="79"/>
      <c r="N4" s="79"/>
      <c r="O4" s="79"/>
    </row>
    <row r="5" spans="1:15" s="2" customFormat="1" ht="18.75">
      <c r="A5" s="257" t="s">
        <v>207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 t="s">
        <v>9</v>
      </c>
      <c r="M5" s="257"/>
      <c r="N5" s="257"/>
      <c r="O5" s="257"/>
    </row>
    <row r="6" spans="1:15" s="25" customFormat="1" ht="18.75" customHeight="1">
      <c r="A6" s="258" t="s">
        <v>181</v>
      </c>
      <c r="B6" s="200" t="s">
        <v>11</v>
      </c>
      <c r="C6" s="260" t="s">
        <v>146</v>
      </c>
      <c r="D6" s="261"/>
      <c r="E6" s="262"/>
      <c r="F6" s="243" t="s">
        <v>216</v>
      </c>
      <c r="G6" s="263" t="s">
        <v>146</v>
      </c>
      <c r="H6" s="264"/>
      <c r="I6" s="265"/>
      <c r="J6" s="243" t="s">
        <v>219</v>
      </c>
      <c r="K6" s="243" t="s">
        <v>220</v>
      </c>
      <c r="L6" s="200" t="s">
        <v>247</v>
      </c>
      <c r="M6" s="266" t="s">
        <v>127</v>
      </c>
      <c r="N6" s="267"/>
      <c r="O6" s="268"/>
    </row>
    <row r="7" spans="1:15" s="32" customFormat="1" ht="80.25" customHeight="1">
      <c r="A7" s="259"/>
      <c r="B7" s="201"/>
      <c r="C7" s="53" t="s">
        <v>175</v>
      </c>
      <c r="D7" s="53" t="s">
        <v>206</v>
      </c>
      <c r="E7" s="53" t="s">
        <v>214</v>
      </c>
      <c r="F7" s="244"/>
      <c r="G7" s="54" t="s">
        <v>217</v>
      </c>
      <c r="H7" s="54" t="s">
        <v>218</v>
      </c>
      <c r="I7" s="20" t="s">
        <v>184</v>
      </c>
      <c r="J7" s="244"/>
      <c r="K7" s="244"/>
      <c r="L7" s="201"/>
      <c r="M7" s="3" t="s">
        <v>147</v>
      </c>
      <c r="N7" s="3" t="s">
        <v>148</v>
      </c>
      <c r="O7" s="3" t="s">
        <v>149</v>
      </c>
    </row>
    <row r="8" spans="1:15" ht="15.7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</row>
    <row r="9" spans="1:15" s="6" customFormat="1" ht="37.5" customHeight="1">
      <c r="A9" s="27">
        <v>1</v>
      </c>
      <c r="B9" s="7" t="s">
        <v>150</v>
      </c>
      <c r="C9" s="115"/>
      <c r="D9" s="115"/>
      <c r="E9" s="115"/>
      <c r="F9" s="115"/>
      <c r="G9" s="115"/>
      <c r="H9" s="115"/>
      <c r="I9" s="116">
        <f>G9+H9</f>
        <v>0</v>
      </c>
      <c r="J9" s="116">
        <f>F9</f>
        <v>0</v>
      </c>
      <c r="K9" s="115">
        <f>F9</f>
        <v>0</v>
      </c>
      <c r="L9" s="115">
        <f>K9</f>
        <v>0</v>
      </c>
      <c r="M9" s="116">
        <f>F9-K9</f>
        <v>0</v>
      </c>
      <c r="N9" s="116">
        <f>I9-K9</f>
        <v>0</v>
      </c>
      <c r="O9" s="116">
        <f>K9-L9</f>
        <v>0</v>
      </c>
    </row>
    <row r="10" spans="1:15" s="6" customFormat="1" ht="37.5" customHeight="1">
      <c r="A10" s="27">
        <v>2</v>
      </c>
      <c r="B10" s="7" t="s">
        <v>151</v>
      </c>
      <c r="C10" s="115"/>
      <c r="D10" s="115"/>
      <c r="E10" s="115"/>
      <c r="F10" s="115"/>
      <c r="G10" s="115"/>
      <c r="H10" s="115"/>
      <c r="I10" s="116">
        <f t="shared" ref="I10:I11" si="0">G10+H10</f>
        <v>0</v>
      </c>
      <c r="J10" s="116">
        <f t="shared" ref="J10:J11" si="1">F10</f>
        <v>0</v>
      </c>
      <c r="K10" s="115">
        <f t="shared" ref="K10:K11" si="2">F10</f>
        <v>0</v>
      </c>
      <c r="L10" s="115">
        <f>K10</f>
        <v>0</v>
      </c>
      <c r="M10" s="116">
        <f t="shared" ref="M10:M11" si="3">F10-K10</f>
        <v>0</v>
      </c>
      <c r="N10" s="116">
        <f t="shared" ref="N10:N11" si="4">I10-K10</f>
        <v>0</v>
      </c>
      <c r="O10" s="116">
        <f t="shared" ref="O10:O11" si="5">K10-L10</f>
        <v>0</v>
      </c>
    </row>
    <row r="11" spans="1:15" s="6" customFormat="1" ht="37.5" customHeight="1">
      <c r="A11" s="27">
        <v>3</v>
      </c>
      <c r="B11" s="7" t="s">
        <v>152</v>
      </c>
      <c r="C11" s="115"/>
      <c r="D11" s="115"/>
      <c r="E11" s="115"/>
      <c r="F11" s="115">
        <v>0</v>
      </c>
      <c r="G11" s="115">
        <f t="shared" ref="G11" si="6">E11</f>
        <v>0</v>
      </c>
      <c r="H11" s="115"/>
      <c r="I11" s="116">
        <f t="shared" si="0"/>
        <v>0</v>
      </c>
      <c r="J11" s="116">
        <f t="shared" si="1"/>
        <v>0</v>
      </c>
      <c r="K11" s="115">
        <f t="shared" si="2"/>
        <v>0</v>
      </c>
      <c r="L11" s="115">
        <f t="shared" ref="L11" si="7">INT(0.5+(F11*10%))+F11</f>
        <v>0</v>
      </c>
      <c r="M11" s="116">
        <f t="shared" si="3"/>
        <v>0</v>
      </c>
      <c r="N11" s="116">
        <f t="shared" si="4"/>
        <v>0</v>
      </c>
      <c r="O11" s="116">
        <f t="shared" si="5"/>
        <v>0</v>
      </c>
    </row>
    <row r="12" spans="1:15">
      <c r="A12" s="239" t="s">
        <v>121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</row>
    <row r="14" spans="1:15">
      <c r="F14" s="183"/>
      <c r="G14" s="183"/>
      <c r="H14" s="183"/>
      <c r="M14" s="62" t="s">
        <v>122</v>
      </c>
    </row>
  </sheetData>
  <mergeCells count="16">
    <mergeCell ref="C4:J4"/>
    <mergeCell ref="A12:O12"/>
    <mergeCell ref="F14:H14"/>
    <mergeCell ref="A1:O1"/>
    <mergeCell ref="A2:O2"/>
    <mergeCell ref="A5:K5"/>
    <mergeCell ref="L5:O5"/>
    <mergeCell ref="A6:A7"/>
    <mergeCell ref="B6:B7"/>
    <mergeCell ref="C6:E6"/>
    <mergeCell ref="F6:F7"/>
    <mergeCell ref="G6:I6"/>
    <mergeCell ref="J6:J7"/>
    <mergeCell ref="K6:K7"/>
    <mergeCell ref="L6:L7"/>
    <mergeCell ref="M6:O6"/>
  </mergeCells>
  <pageMargins left="0.28999999999999998" right="0.21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topLeftCell="A13" workbookViewId="0">
      <selection activeCell="L26" sqref="L26"/>
    </sheetView>
  </sheetViews>
  <sheetFormatPr defaultRowHeight="15"/>
  <cols>
    <col min="1" max="1" width="4.5703125" customWidth="1"/>
    <col min="2" max="2" width="28" customWidth="1"/>
    <col min="3" max="3" width="9.85546875" customWidth="1"/>
    <col min="4" max="4" width="7" customWidth="1"/>
    <col min="5" max="5" width="7.85546875" customWidth="1"/>
    <col min="6" max="6" width="7.5703125" customWidth="1"/>
    <col min="7" max="7" width="14.42578125" customWidth="1"/>
    <col min="8" max="8" width="11.42578125" customWidth="1"/>
    <col min="11" max="11" width="11.7109375" customWidth="1"/>
    <col min="12" max="12" width="11.5703125" customWidth="1"/>
    <col min="13" max="13" width="7.5703125" customWidth="1"/>
  </cols>
  <sheetData>
    <row r="1" spans="1:13" s="1" customFormat="1" ht="16.5" customHeight="1">
      <c r="A1" s="234" t="s">
        <v>153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s="1" customFormat="1" ht="16.5" customHeight="1">
      <c r="A2" s="76"/>
      <c r="B2" s="76" t="str">
        <f>PAY!C2</f>
        <v>dk;kZy; dk uke&amp;</v>
      </c>
      <c r="C2" s="112">
        <f>PAY!D2</f>
        <v>0</v>
      </c>
      <c r="D2" s="112"/>
      <c r="E2" s="112"/>
      <c r="F2" s="112"/>
      <c r="G2" s="112"/>
      <c r="H2" s="112"/>
      <c r="I2" s="112"/>
      <c r="J2" s="76"/>
      <c r="K2" s="76"/>
      <c r="L2" s="76">
        <f>PAY!B10</f>
        <v>0</v>
      </c>
      <c r="M2" s="76"/>
    </row>
    <row r="3" spans="1:13" s="1" customFormat="1" ht="16.5" customHeight="1">
      <c r="A3" s="76"/>
      <c r="B3" s="76" t="str">
        <f>PAY!C3</f>
        <v xml:space="preserve">ys[kk en  </v>
      </c>
      <c r="C3" s="276">
        <f>PAY!D3</f>
        <v>0</v>
      </c>
      <c r="D3" s="276"/>
      <c r="E3" s="276"/>
      <c r="F3" s="276"/>
      <c r="G3" s="276"/>
      <c r="H3" s="276"/>
      <c r="I3" s="276"/>
      <c r="J3" s="76"/>
      <c r="K3" s="76"/>
      <c r="L3" s="76"/>
      <c r="M3" s="76"/>
    </row>
    <row r="4" spans="1:13" s="1" customFormat="1" ht="15.75" customHeight="1">
      <c r="A4" s="235" t="s">
        <v>238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</row>
    <row r="5" spans="1:13" s="1" customFormat="1" ht="18" customHeight="1">
      <c r="A5" s="235" t="s">
        <v>107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</row>
    <row r="6" spans="1:13" s="25" customFormat="1" ht="33" customHeight="1">
      <c r="A6" s="270" t="s">
        <v>10</v>
      </c>
      <c r="B6" s="270" t="s">
        <v>108</v>
      </c>
      <c r="C6" s="270" t="s">
        <v>109</v>
      </c>
      <c r="D6" s="273" t="s">
        <v>1</v>
      </c>
      <c r="E6" s="274" t="s">
        <v>110</v>
      </c>
      <c r="F6" s="275"/>
      <c r="G6" s="270" t="s">
        <v>228</v>
      </c>
      <c r="H6" s="270" t="s">
        <v>111</v>
      </c>
      <c r="I6" s="270" t="s">
        <v>112</v>
      </c>
      <c r="J6" s="270"/>
      <c r="K6" s="270" t="s">
        <v>211</v>
      </c>
      <c r="L6" s="270" t="s">
        <v>212</v>
      </c>
      <c r="M6" s="271" t="s">
        <v>177</v>
      </c>
    </row>
    <row r="7" spans="1:13" s="25" customFormat="1" ht="77.25" customHeight="1">
      <c r="A7" s="270"/>
      <c r="B7" s="270"/>
      <c r="C7" s="270"/>
      <c r="D7" s="272"/>
      <c r="E7" s="55" t="s">
        <v>114</v>
      </c>
      <c r="F7" s="55" t="s">
        <v>115</v>
      </c>
      <c r="G7" s="270"/>
      <c r="H7" s="270"/>
      <c r="I7" s="55" t="s">
        <v>116</v>
      </c>
      <c r="J7" s="55" t="s">
        <v>117</v>
      </c>
      <c r="K7" s="270"/>
      <c r="L7" s="270"/>
      <c r="M7" s="272"/>
    </row>
    <row r="8" spans="1:13" ht="12.7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</row>
    <row r="9" spans="1:13" s="6" customFormat="1" ht="15" customHeight="1">
      <c r="A9" s="27">
        <v>1</v>
      </c>
      <c r="B9" s="8" t="s">
        <v>118</v>
      </c>
      <c r="C9" s="9"/>
      <c r="D9" s="9"/>
      <c r="E9" s="9"/>
      <c r="F9" s="9"/>
      <c r="G9" s="9"/>
      <c r="H9" s="9"/>
      <c r="I9" s="9"/>
      <c r="J9" s="9"/>
      <c r="K9" s="175">
        <f>'8'!K18</f>
        <v>0</v>
      </c>
      <c r="L9" s="176">
        <f>'8'!L18</f>
        <v>0</v>
      </c>
      <c r="M9" s="9"/>
    </row>
    <row r="10" spans="1:13" s="6" customFormat="1" ht="15" customHeight="1">
      <c r="A10" s="27">
        <v>2</v>
      </c>
      <c r="B10" s="8" t="s">
        <v>119</v>
      </c>
      <c r="C10" s="93"/>
      <c r="D10" s="94"/>
      <c r="E10" s="9"/>
      <c r="F10" s="9"/>
      <c r="G10" s="9"/>
      <c r="H10" s="95"/>
      <c r="I10" s="96"/>
      <c r="J10" s="97"/>
      <c r="K10" s="175">
        <f>'8'!K44</f>
        <v>0</v>
      </c>
      <c r="L10" s="176">
        <f>'8'!L44</f>
        <v>0</v>
      </c>
      <c r="M10" s="9"/>
    </row>
    <row r="11" spans="1:13" s="6" customFormat="1" ht="15" customHeight="1">
      <c r="A11" s="5"/>
      <c r="B11" s="39" t="s">
        <v>120</v>
      </c>
      <c r="C11" s="93"/>
      <c r="D11" s="94"/>
      <c r="E11" s="9"/>
      <c r="F11" s="9"/>
      <c r="G11" s="9"/>
      <c r="H11" s="95"/>
      <c r="I11" s="96"/>
      <c r="J11" s="97"/>
      <c r="K11" s="172">
        <f>SUM(K9:K10)</f>
        <v>0</v>
      </c>
      <c r="L11" s="172">
        <f>SUM(L9:L10)</f>
        <v>0</v>
      </c>
      <c r="M11" s="9"/>
    </row>
    <row r="12" spans="1:13" s="6" customFormat="1" ht="15" customHeight="1">
      <c r="A12" s="5"/>
      <c r="B12" s="40" t="s">
        <v>229</v>
      </c>
      <c r="C12" s="93"/>
      <c r="D12" s="94"/>
      <c r="E12" s="9"/>
      <c r="F12" s="9"/>
      <c r="G12" s="9"/>
      <c r="H12" s="95"/>
      <c r="I12" s="96"/>
      <c r="J12" s="97"/>
      <c r="K12" s="158">
        <f>ROUNDUP((K11*136%)/10,0)*10</f>
        <v>0</v>
      </c>
      <c r="L12" s="158">
        <f>ROUNDUP((L11*136%)/10,0)*10</f>
        <v>0</v>
      </c>
      <c r="M12" s="9"/>
    </row>
    <row r="13" spans="1:13" s="6" customFormat="1" ht="15" customHeight="1">
      <c r="A13" s="5"/>
      <c r="B13" s="40" t="s">
        <v>230</v>
      </c>
      <c r="C13" s="93"/>
      <c r="D13" s="94"/>
      <c r="E13" s="9"/>
      <c r="F13" s="9"/>
      <c r="G13" s="9"/>
      <c r="H13" s="95"/>
      <c r="I13" s="96"/>
      <c r="J13" s="97"/>
      <c r="K13" s="158"/>
      <c r="L13" s="158">
        <f>INT(0.5+(L11/12)*4%)*3</f>
        <v>0</v>
      </c>
      <c r="M13" s="9"/>
    </row>
    <row r="14" spans="1:13" s="6" customFormat="1" ht="15" customHeight="1">
      <c r="A14" s="5"/>
      <c r="B14" s="41" t="s">
        <v>154</v>
      </c>
      <c r="C14" s="93"/>
      <c r="D14" s="94"/>
      <c r="E14" s="9"/>
      <c r="F14" s="9"/>
      <c r="G14" s="9"/>
      <c r="H14" s="95"/>
      <c r="I14" s="96"/>
      <c r="J14" s="97"/>
      <c r="K14" s="172">
        <f>SUM(K12:K13)</f>
        <v>0</v>
      </c>
      <c r="L14" s="172">
        <f>SUM(L12:L13)</f>
        <v>0</v>
      </c>
      <c r="M14" s="9"/>
    </row>
    <row r="15" spans="1:13" s="6" customFormat="1" ht="15" customHeight="1">
      <c r="A15" s="5"/>
      <c r="B15" s="40" t="s">
        <v>155</v>
      </c>
      <c r="C15" s="93"/>
      <c r="D15" s="98"/>
      <c r="E15" s="9"/>
      <c r="F15" s="9"/>
      <c r="G15" s="9"/>
      <c r="H15" s="95"/>
      <c r="I15" s="96"/>
      <c r="J15" s="97"/>
      <c r="K15" s="158">
        <f>ROUNDUP((K11*10%)/10,0)*10</f>
        <v>0</v>
      </c>
      <c r="L15" s="158">
        <f>ROUNDUP((L11*10%)/10,0)*10</f>
        <v>0</v>
      </c>
      <c r="M15" s="9"/>
    </row>
    <row r="16" spans="1:13" s="6" customFormat="1" ht="15" customHeight="1">
      <c r="A16" s="5"/>
      <c r="B16" s="41" t="s">
        <v>156</v>
      </c>
      <c r="C16" s="93"/>
      <c r="D16" s="94"/>
      <c r="E16" s="9"/>
      <c r="F16" s="9"/>
      <c r="G16" s="9"/>
      <c r="H16" s="95"/>
      <c r="I16" s="96"/>
      <c r="J16" s="97"/>
      <c r="K16" s="102"/>
      <c r="L16" s="90"/>
      <c r="M16" s="9"/>
    </row>
    <row r="17" spans="1:13" s="6" customFormat="1" ht="15" customHeight="1">
      <c r="A17" s="5"/>
      <c r="B17" s="41" t="s">
        <v>157</v>
      </c>
      <c r="C17" s="93"/>
      <c r="D17" s="94"/>
      <c r="E17" s="9"/>
      <c r="F17" s="9"/>
      <c r="G17" s="9"/>
      <c r="H17" s="95"/>
      <c r="I17" s="96"/>
      <c r="J17" s="97"/>
      <c r="K17" s="177">
        <f>INT(0.5+(K11+K12)/24)</f>
        <v>0</v>
      </c>
      <c r="L17" s="177">
        <f>INT(0.5+(L11+L12)/24)</f>
        <v>0</v>
      </c>
      <c r="M17" s="9"/>
    </row>
    <row r="18" spans="1:13" s="6" customFormat="1" ht="15" customHeight="1">
      <c r="A18" s="5"/>
      <c r="B18" s="41" t="s">
        <v>158</v>
      </c>
      <c r="C18" s="93"/>
      <c r="D18" s="94"/>
      <c r="E18" s="9"/>
      <c r="F18" s="9"/>
      <c r="G18" s="9"/>
      <c r="H18" s="95"/>
      <c r="I18" s="96"/>
      <c r="J18" s="97"/>
      <c r="K18" s="90"/>
      <c r="L18" s="90"/>
      <c r="M18" s="9"/>
    </row>
    <row r="19" spans="1:13" s="6" customFormat="1" ht="15" customHeight="1">
      <c r="A19" s="5"/>
      <c r="B19" s="41" t="s">
        <v>159</v>
      </c>
      <c r="C19" s="93"/>
      <c r="D19" s="94"/>
      <c r="E19" s="9"/>
      <c r="F19" s="9"/>
      <c r="G19" s="9"/>
      <c r="H19" s="95"/>
      <c r="I19" s="96"/>
      <c r="J19" s="97"/>
      <c r="K19" s="90"/>
      <c r="L19" s="90"/>
      <c r="M19" s="9"/>
    </row>
    <row r="20" spans="1:13" s="6" customFormat="1" ht="15" customHeight="1">
      <c r="A20" s="5"/>
      <c r="B20" s="41" t="s">
        <v>160</v>
      </c>
      <c r="C20" s="93"/>
      <c r="D20" s="94"/>
      <c r="E20" s="9"/>
      <c r="F20" s="9"/>
      <c r="G20" s="9"/>
      <c r="H20" s="95"/>
      <c r="I20" s="96"/>
      <c r="J20" s="97"/>
      <c r="K20" s="90"/>
      <c r="L20" s="90"/>
      <c r="M20" s="9"/>
    </row>
    <row r="21" spans="1:13" s="6" customFormat="1" ht="15" customHeight="1">
      <c r="A21" s="5"/>
      <c r="B21" s="41" t="s">
        <v>161</v>
      </c>
      <c r="C21" s="93"/>
      <c r="D21" s="94"/>
      <c r="E21" s="9"/>
      <c r="F21" s="9"/>
      <c r="G21" s="9"/>
      <c r="H21" s="95"/>
      <c r="I21" s="96"/>
      <c r="J21" s="97"/>
      <c r="K21" s="90"/>
      <c r="L21" s="90"/>
      <c r="M21" s="9"/>
    </row>
    <row r="22" spans="1:13" s="6" customFormat="1" ht="15" customHeight="1">
      <c r="A22" s="5"/>
      <c r="B22" s="41" t="s">
        <v>162</v>
      </c>
      <c r="C22" s="93"/>
      <c r="D22" s="94"/>
      <c r="E22" s="9"/>
      <c r="F22" s="9"/>
      <c r="G22" s="9"/>
      <c r="H22" s="95"/>
      <c r="I22" s="96"/>
      <c r="J22" s="97"/>
      <c r="K22" s="90"/>
      <c r="L22" s="90"/>
      <c r="M22" s="9"/>
    </row>
    <row r="23" spans="1:13" s="6" customFormat="1" ht="15" customHeight="1">
      <c r="A23" s="5"/>
      <c r="B23" s="41" t="s">
        <v>163</v>
      </c>
      <c r="C23" s="9"/>
      <c r="D23" s="94"/>
      <c r="E23" s="9"/>
      <c r="F23" s="9"/>
      <c r="G23" s="9"/>
      <c r="H23" s="95"/>
      <c r="I23" s="96"/>
      <c r="J23" s="97"/>
      <c r="K23" s="176">
        <f>fixpay!J15</f>
        <v>0</v>
      </c>
      <c r="L23" s="176">
        <f>fixpay!K15</f>
        <v>0</v>
      </c>
      <c r="M23" s="9"/>
    </row>
    <row r="24" spans="1:13" s="6" customFormat="1" ht="15" customHeight="1">
      <c r="A24" s="5"/>
      <c r="B24" s="41" t="s">
        <v>164</v>
      </c>
      <c r="C24" s="9"/>
      <c r="D24" s="94"/>
      <c r="E24" s="9"/>
      <c r="F24" s="9"/>
      <c r="G24" s="9"/>
      <c r="H24" s="95"/>
      <c r="I24" s="96"/>
      <c r="J24" s="97"/>
      <c r="K24" s="181">
        <f>SUM(K14:K23)</f>
        <v>0</v>
      </c>
      <c r="L24" s="181">
        <f>SUM(L14:L23)</f>
        <v>0</v>
      </c>
      <c r="M24" s="9"/>
    </row>
    <row r="25" spans="1:13" s="6" customFormat="1" ht="15" customHeight="1">
      <c r="A25" s="5"/>
      <c r="B25" s="41" t="s">
        <v>165</v>
      </c>
      <c r="C25" s="99"/>
      <c r="D25" s="94"/>
      <c r="E25" s="9"/>
      <c r="F25" s="9"/>
      <c r="G25" s="9"/>
      <c r="H25" s="95"/>
      <c r="I25" s="96"/>
      <c r="J25" s="97"/>
      <c r="K25" s="181">
        <f>K11+K24</f>
        <v>0</v>
      </c>
      <c r="L25" s="181">
        <f>L11+L24</f>
        <v>0</v>
      </c>
      <c r="M25" s="9"/>
    </row>
    <row r="26" spans="1:13" s="6" customFormat="1" ht="15" customHeight="1">
      <c r="A26" s="5"/>
      <c r="B26" s="41" t="s">
        <v>166</v>
      </c>
      <c r="C26" s="99"/>
      <c r="D26" s="94"/>
      <c r="E26" s="9"/>
      <c r="F26" s="9"/>
      <c r="G26" s="9"/>
      <c r="H26" s="95"/>
      <c r="I26" s="96"/>
      <c r="J26" s="97"/>
      <c r="K26" s="90"/>
      <c r="L26" s="102"/>
      <c r="M26" s="9"/>
    </row>
    <row r="27" spans="1:13" s="6" customFormat="1" ht="15" customHeight="1">
      <c r="A27" s="5"/>
      <c r="B27" s="41" t="s">
        <v>167</v>
      </c>
      <c r="C27" s="9"/>
      <c r="D27" s="94"/>
      <c r="E27" s="9"/>
      <c r="F27" s="9"/>
      <c r="G27" s="9"/>
      <c r="H27" s="9"/>
      <c r="I27" s="9"/>
      <c r="J27" s="9"/>
      <c r="K27" s="90"/>
      <c r="L27" s="102"/>
      <c r="M27" s="9"/>
    </row>
    <row r="28" spans="1:13" s="6" customFormat="1" ht="15" customHeight="1">
      <c r="A28" s="5"/>
      <c r="B28" s="8" t="s">
        <v>168</v>
      </c>
      <c r="C28" s="94"/>
      <c r="D28" s="94"/>
      <c r="E28" s="9"/>
      <c r="F28" s="100"/>
      <c r="G28" s="9"/>
      <c r="H28" s="95"/>
      <c r="I28" s="96"/>
      <c r="J28" s="97"/>
      <c r="K28" s="181">
        <f>SUM(K26:K27)</f>
        <v>0</v>
      </c>
      <c r="L28" s="181">
        <f>SUM(L26:L27)</f>
        <v>0</v>
      </c>
      <c r="M28" s="9"/>
    </row>
    <row r="29" spans="1:13" s="6" customFormat="1" ht="15.75" customHeight="1">
      <c r="A29" s="42"/>
      <c r="B29" s="43" t="s">
        <v>169</v>
      </c>
      <c r="C29" s="99"/>
      <c r="D29" s="101"/>
      <c r="E29" s="9"/>
      <c r="F29" s="100"/>
      <c r="G29" s="100"/>
      <c r="H29" s="95"/>
      <c r="I29" s="96"/>
      <c r="J29" s="97"/>
      <c r="K29" s="181">
        <f>K25+K28</f>
        <v>0</v>
      </c>
      <c r="L29" s="181">
        <f>L25+L28</f>
        <v>0</v>
      </c>
      <c r="M29" s="9"/>
    </row>
    <row r="30" spans="1:13">
      <c r="A30" s="239" t="s">
        <v>121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</row>
    <row r="31" spans="1:13">
      <c r="I31" s="269"/>
      <c r="J31" s="269"/>
      <c r="K31" s="269"/>
      <c r="L31" s="269"/>
      <c r="M31" s="269"/>
    </row>
    <row r="32" spans="1:13">
      <c r="A32" s="31"/>
      <c r="B32" s="31"/>
      <c r="C32" s="31"/>
      <c r="K32" s="62" t="s">
        <v>122</v>
      </c>
    </row>
    <row r="33" spans="1:13" s="6" customFormat="1" ht="18.75">
      <c r="A33" s="44"/>
      <c r="B33" s="45"/>
      <c r="C33" s="46"/>
      <c r="D33" s="47"/>
      <c r="E33" s="48"/>
      <c r="F33" s="44"/>
      <c r="G33" s="44"/>
      <c r="H33" s="49"/>
      <c r="I33" s="50"/>
      <c r="J33" s="51"/>
      <c r="K33" s="52"/>
      <c r="L33" s="52"/>
      <c r="M33" s="48"/>
    </row>
    <row r="34" spans="1:13" s="6" customFormat="1" ht="18.75">
      <c r="A34" s="44"/>
      <c r="B34" s="45"/>
      <c r="C34" s="46"/>
      <c r="D34" s="47"/>
      <c r="E34" s="48"/>
      <c r="F34" s="44"/>
      <c r="G34" s="44"/>
      <c r="H34" s="49"/>
      <c r="I34" s="50"/>
      <c r="J34" s="51"/>
      <c r="K34" s="52"/>
      <c r="L34" s="52"/>
      <c r="M34" s="48"/>
    </row>
  </sheetData>
  <mergeCells count="17">
    <mergeCell ref="A5:M5"/>
    <mergeCell ref="A1:M1"/>
    <mergeCell ref="A4:M4"/>
    <mergeCell ref="C3:I3"/>
    <mergeCell ref="I31:M31"/>
    <mergeCell ref="H6:H7"/>
    <mergeCell ref="I6:J6"/>
    <mergeCell ref="K6:K7"/>
    <mergeCell ref="L6:L7"/>
    <mergeCell ref="M6:M7"/>
    <mergeCell ref="A30:M30"/>
    <mergeCell ref="A6:A7"/>
    <mergeCell ref="B6:B7"/>
    <mergeCell ref="C6:C7"/>
    <mergeCell ref="D6:D7"/>
    <mergeCell ref="E6:F6"/>
    <mergeCell ref="G6:G7"/>
  </mergeCells>
  <pageMargins left="0.35" right="0.23" top="0.51" bottom="0.34" header="0.3" footer="0.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8" sqref="I8"/>
    </sheetView>
  </sheetViews>
  <sheetFormatPr defaultRowHeight="15"/>
  <cols>
    <col min="1" max="1" width="4.85546875" customWidth="1"/>
    <col min="2" max="2" width="12.5703125" customWidth="1"/>
    <col min="3" max="3" width="14.42578125" customWidth="1"/>
    <col min="4" max="9" width="17" customWidth="1"/>
  </cols>
  <sheetData>
    <row r="1" spans="1:9" ht="21">
      <c r="A1" s="278" t="s">
        <v>38</v>
      </c>
      <c r="B1" s="279"/>
      <c r="C1" s="279"/>
      <c r="D1" s="279"/>
      <c r="E1" s="279"/>
      <c r="F1" s="279"/>
      <c r="G1" s="279"/>
      <c r="H1" s="279"/>
      <c r="I1" s="279"/>
    </row>
    <row r="2" spans="1:9" ht="21">
      <c r="A2" s="278" t="s">
        <v>39</v>
      </c>
      <c r="B2" s="279"/>
      <c r="C2" s="279"/>
      <c r="D2" s="279"/>
      <c r="E2" s="279"/>
      <c r="F2" s="279"/>
      <c r="G2" s="279"/>
      <c r="H2" s="279"/>
      <c r="I2" s="279"/>
    </row>
    <row r="3" spans="1:9" ht="42.75" customHeight="1">
      <c r="A3" s="80"/>
      <c r="B3" s="108" t="str">
        <f>PAY!C2</f>
        <v>dk;kZy; dk uke&amp;</v>
      </c>
      <c r="C3" s="112">
        <f>PAY!D2</f>
        <v>0</v>
      </c>
      <c r="D3" s="112"/>
      <c r="E3" s="112"/>
      <c r="F3" s="81"/>
      <c r="G3" s="81"/>
      <c r="H3" s="81">
        <f>PAY!B10</f>
        <v>0</v>
      </c>
      <c r="I3" s="81"/>
    </row>
    <row r="4" spans="1:9" ht="21">
      <c r="A4" s="80"/>
      <c r="B4" s="80" t="str">
        <f>PAY!C3</f>
        <v xml:space="preserve">ys[kk en  </v>
      </c>
      <c r="C4" s="284">
        <f>PAY!D3</f>
        <v>0</v>
      </c>
      <c r="D4" s="284"/>
      <c r="E4" s="284"/>
      <c r="F4" s="81"/>
      <c r="G4" s="81"/>
      <c r="H4" s="81"/>
      <c r="I4" s="81"/>
    </row>
    <row r="5" spans="1:9" ht="46.5" customHeight="1">
      <c r="A5" s="280" t="s">
        <v>40</v>
      </c>
      <c r="B5" s="280" t="s">
        <v>41</v>
      </c>
      <c r="C5" s="280" t="s">
        <v>36</v>
      </c>
      <c r="D5" s="282" t="s">
        <v>231</v>
      </c>
      <c r="E5" s="283"/>
      <c r="F5" s="282" t="s">
        <v>232</v>
      </c>
      <c r="G5" s="283"/>
      <c r="H5" s="282" t="s">
        <v>233</v>
      </c>
      <c r="I5" s="283"/>
    </row>
    <row r="6" spans="1:9" ht="54.75" customHeight="1">
      <c r="A6" s="281"/>
      <c r="B6" s="281"/>
      <c r="C6" s="281"/>
      <c r="D6" s="17" t="s">
        <v>42</v>
      </c>
      <c r="E6" s="17" t="s">
        <v>43</v>
      </c>
      <c r="F6" s="17" t="s">
        <v>42</v>
      </c>
      <c r="G6" s="17" t="s">
        <v>43</v>
      </c>
      <c r="H6" s="17" t="s">
        <v>42</v>
      </c>
      <c r="I6" s="17" t="s">
        <v>43</v>
      </c>
    </row>
    <row r="7" spans="1:9" ht="18.75">
      <c r="A7" s="18">
        <v>1</v>
      </c>
      <c r="B7" s="18">
        <v>2</v>
      </c>
      <c r="C7" s="18">
        <v>3</v>
      </c>
      <c r="D7" s="18">
        <v>6</v>
      </c>
      <c r="E7" s="18">
        <v>7</v>
      </c>
      <c r="F7" s="18">
        <v>8</v>
      </c>
      <c r="G7" s="18">
        <v>9</v>
      </c>
      <c r="H7" s="18">
        <v>10</v>
      </c>
      <c r="I7" s="18">
        <v>11</v>
      </c>
    </row>
    <row r="8" spans="1:9" ht="48.75" customHeight="1">
      <c r="A8" s="27"/>
      <c r="B8" s="27">
        <f>PAY!B10</f>
        <v>0</v>
      </c>
      <c r="C8" s="27">
        <f>PAY!C10</f>
        <v>0</v>
      </c>
      <c r="D8" s="27"/>
      <c r="E8" s="27">
        <v>0</v>
      </c>
      <c r="F8" s="27"/>
      <c r="G8" s="27">
        <v>0</v>
      </c>
      <c r="H8" s="27"/>
      <c r="I8" s="27">
        <v>0</v>
      </c>
    </row>
    <row r="9" spans="1:9">
      <c r="A9" s="239" t="s">
        <v>121</v>
      </c>
      <c r="B9" s="239"/>
      <c r="C9" s="239"/>
      <c r="D9" s="239"/>
      <c r="E9" s="239"/>
      <c r="F9" s="239"/>
      <c r="G9" s="239"/>
      <c r="H9" s="239"/>
      <c r="I9" s="239"/>
    </row>
    <row r="11" spans="1:9">
      <c r="A11" s="31"/>
      <c r="B11" s="31"/>
      <c r="C11" s="31"/>
      <c r="D11" s="277"/>
      <c r="E11" s="277"/>
      <c r="F11" s="277"/>
      <c r="H11" s="62" t="s">
        <v>122</v>
      </c>
    </row>
    <row r="14" spans="1:9">
      <c r="G14" s="62" t="s">
        <v>122</v>
      </c>
    </row>
  </sheetData>
  <mergeCells count="11">
    <mergeCell ref="A9:I9"/>
    <mergeCell ref="D11:F11"/>
    <mergeCell ref="A1:I1"/>
    <mergeCell ref="A2:I2"/>
    <mergeCell ref="A5:A6"/>
    <mergeCell ref="B5:B6"/>
    <mergeCell ref="C5:C6"/>
    <mergeCell ref="D5:E5"/>
    <mergeCell ref="F5:G5"/>
    <mergeCell ref="H5:I5"/>
    <mergeCell ref="C4:E4"/>
  </mergeCells>
  <pageMargins left="0.81" right="0.2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selection activeCell="A8" sqref="A8:S8"/>
    </sheetView>
  </sheetViews>
  <sheetFormatPr defaultRowHeight="15"/>
  <cols>
    <col min="1" max="1" width="5.140625" customWidth="1"/>
    <col min="2" max="2" width="10.7109375" customWidth="1"/>
    <col min="3" max="3" width="17.7109375" customWidth="1"/>
    <col min="7" max="7" width="10.7109375" customWidth="1"/>
    <col min="11" max="11" width="11.140625" customWidth="1"/>
    <col min="12" max="12" width="11" customWidth="1"/>
    <col min="13" max="13" width="13.42578125" customWidth="1"/>
  </cols>
  <sheetData>
    <row r="1" spans="1:19" ht="27.75">
      <c r="A1" s="285" t="s">
        <v>193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9" ht="40.5" customHeight="1">
      <c r="A2" s="73"/>
      <c r="B2" s="78" t="str">
        <f>PAY!C2</f>
        <v>dk;kZy; dk uke&amp;</v>
      </c>
      <c r="C2" s="112">
        <f>PAY!D2</f>
        <v>0</v>
      </c>
      <c r="D2" s="112"/>
      <c r="E2" s="112"/>
      <c r="F2" s="112"/>
      <c r="G2" s="112"/>
      <c r="H2" s="112"/>
      <c r="I2" s="112"/>
      <c r="J2" s="73"/>
      <c r="K2" s="73"/>
      <c r="L2" s="73"/>
      <c r="M2" s="73">
        <f>PAY!B10</f>
        <v>0</v>
      </c>
    </row>
    <row r="3" spans="1:19" ht="24" customHeight="1">
      <c r="A3" s="73"/>
      <c r="B3" s="73" t="str">
        <f>PAY!C3</f>
        <v xml:space="preserve">ys[kk en  </v>
      </c>
      <c r="C3" s="212">
        <f>PAY!D3</f>
        <v>0</v>
      </c>
      <c r="D3" s="212"/>
      <c r="E3" s="212"/>
      <c r="F3" s="212"/>
      <c r="G3" s="212"/>
      <c r="H3" s="212"/>
      <c r="I3" s="212"/>
      <c r="J3" s="73"/>
      <c r="K3" s="73"/>
      <c r="L3" s="73"/>
      <c r="M3" s="73"/>
    </row>
    <row r="4" spans="1:19" ht="20.25">
      <c r="A4" s="286" t="s">
        <v>208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9" ht="56.25">
      <c r="A5" s="3" t="s">
        <v>44</v>
      </c>
      <c r="B5" s="3" t="s">
        <v>45</v>
      </c>
      <c r="C5" s="3" t="s">
        <v>36</v>
      </c>
      <c r="D5" s="3" t="s">
        <v>46</v>
      </c>
      <c r="E5" s="3" t="s">
        <v>47</v>
      </c>
      <c r="F5" s="3" t="s">
        <v>48</v>
      </c>
      <c r="G5" s="3" t="s">
        <v>49</v>
      </c>
      <c r="H5" s="3" t="s">
        <v>50</v>
      </c>
      <c r="I5" s="3" t="s">
        <v>48</v>
      </c>
      <c r="J5" s="3" t="s">
        <v>49</v>
      </c>
      <c r="K5" s="3" t="s">
        <v>19</v>
      </c>
      <c r="L5" s="148" t="s">
        <v>232</v>
      </c>
      <c r="M5" s="3" t="s">
        <v>51</v>
      </c>
    </row>
    <row r="6" spans="1:19" ht="15.7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 t="s">
        <v>52</v>
      </c>
      <c r="H6" s="11">
        <v>8</v>
      </c>
      <c r="I6" s="11">
        <v>9</v>
      </c>
      <c r="J6" s="11" t="s">
        <v>53</v>
      </c>
      <c r="K6" s="11" t="s">
        <v>54</v>
      </c>
      <c r="L6" s="11">
        <v>12</v>
      </c>
      <c r="M6" s="11" t="s">
        <v>55</v>
      </c>
    </row>
    <row r="7" spans="1:19" s="6" customFormat="1" ht="49.5" customHeight="1">
      <c r="A7" s="91"/>
      <c r="B7" s="91">
        <f>PAY!B10</f>
        <v>0</v>
      </c>
      <c r="C7" s="142">
        <f>PAY!D2</f>
        <v>0</v>
      </c>
      <c r="D7" s="92">
        <f>'SANCTION POST'!Y21</f>
        <v>0</v>
      </c>
      <c r="E7" s="92">
        <f>'SANCTION POST'!X21</f>
        <v>0</v>
      </c>
      <c r="F7" s="91">
        <v>1950</v>
      </c>
      <c r="G7" s="91">
        <f>E7*F7</f>
        <v>0</v>
      </c>
      <c r="H7" s="92">
        <f>'SANCTION POST'!X19</f>
        <v>0</v>
      </c>
      <c r="I7" s="91">
        <v>1650</v>
      </c>
      <c r="J7" s="91">
        <f>H7*I7</f>
        <v>0</v>
      </c>
      <c r="K7" s="91">
        <f>G7+J7</f>
        <v>0</v>
      </c>
      <c r="L7" s="92"/>
      <c r="M7" s="91">
        <f>K7-L7</f>
        <v>0</v>
      </c>
    </row>
    <row r="8" spans="1:19">
      <c r="A8" s="239" t="s">
        <v>121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</row>
    <row r="10" spans="1:19">
      <c r="A10" s="31"/>
      <c r="B10" s="31"/>
      <c r="C10" s="31"/>
      <c r="D10" s="277" t="s">
        <v>122</v>
      </c>
      <c r="E10" s="277"/>
      <c r="F10" s="277"/>
      <c r="G10" s="277"/>
      <c r="H10" s="277"/>
    </row>
  </sheetData>
  <mergeCells count="5">
    <mergeCell ref="A1:M1"/>
    <mergeCell ref="A4:M4"/>
    <mergeCell ref="A8:S8"/>
    <mergeCell ref="D10:H10"/>
    <mergeCell ref="C3:I3"/>
  </mergeCells>
  <pageMargins left="0.53" right="0.2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8"/>
  <sheetViews>
    <sheetView topLeftCell="A10" workbookViewId="0">
      <selection activeCell="K6" sqref="K6:K7"/>
    </sheetView>
  </sheetViews>
  <sheetFormatPr defaultRowHeight="15"/>
  <cols>
    <col min="1" max="1" width="11.85546875" customWidth="1"/>
    <col min="10" max="10" width="14.28515625" customWidth="1"/>
    <col min="11" max="11" width="16" customWidth="1"/>
  </cols>
  <sheetData>
    <row r="1" spans="1:12" ht="20.25">
      <c r="B1" s="145" t="s">
        <v>5</v>
      </c>
      <c r="E1">
        <f>PAY!D2</f>
        <v>0</v>
      </c>
    </row>
    <row r="3" spans="1:12" ht="20.25">
      <c r="B3" s="145" t="s">
        <v>188</v>
      </c>
      <c r="E3">
        <f>PAY!D3</f>
        <v>0</v>
      </c>
      <c r="K3">
        <f>PAY!B10</f>
        <v>0</v>
      </c>
    </row>
    <row r="4" spans="1:12" ht="20.25">
      <c r="F4" s="145" t="s">
        <v>237</v>
      </c>
    </row>
    <row r="6" spans="1:12" ht="43.5" customHeight="1">
      <c r="A6" s="227" t="s">
        <v>108</v>
      </c>
      <c r="B6" s="227" t="s">
        <v>109</v>
      </c>
      <c r="C6" s="231" t="s">
        <v>1</v>
      </c>
      <c r="D6" s="232" t="s">
        <v>110</v>
      </c>
      <c r="E6" s="233"/>
      <c r="F6" s="290" t="s">
        <v>249</v>
      </c>
      <c r="G6" s="227" t="s">
        <v>111</v>
      </c>
      <c r="H6" s="227" t="s">
        <v>112</v>
      </c>
      <c r="I6" s="227"/>
      <c r="J6" s="227" t="s">
        <v>248</v>
      </c>
      <c r="K6" s="227" t="s">
        <v>212</v>
      </c>
      <c r="L6" s="228" t="s">
        <v>113</v>
      </c>
    </row>
    <row r="7" spans="1:12" ht="132" customHeight="1">
      <c r="A7" s="227"/>
      <c r="B7" s="227"/>
      <c r="C7" s="229"/>
      <c r="D7" s="117" t="s">
        <v>114</v>
      </c>
      <c r="E7" s="117" t="s">
        <v>115</v>
      </c>
      <c r="F7" s="290"/>
      <c r="G7" s="227"/>
      <c r="H7" s="117" t="s">
        <v>116</v>
      </c>
      <c r="I7" s="117" t="s">
        <v>117</v>
      </c>
      <c r="J7" s="227"/>
      <c r="K7" s="227"/>
      <c r="L7" s="229"/>
    </row>
    <row r="8" spans="1:12">
      <c r="A8" s="27">
        <v>2</v>
      </c>
      <c r="B8" s="27">
        <v>3</v>
      </c>
      <c r="C8" s="27">
        <v>4</v>
      </c>
      <c r="D8" s="27">
        <v>5</v>
      </c>
      <c r="E8" s="27">
        <v>6</v>
      </c>
      <c r="F8" s="27">
        <v>7</v>
      </c>
      <c r="G8" s="27">
        <v>8</v>
      </c>
      <c r="H8" s="27">
        <v>9</v>
      </c>
      <c r="I8" s="27">
        <v>10</v>
      </c>
      <c r="J8" s="27">
        <v>11</v>
      </c>
      <c r="K8" s="27">
        <v>12</v>
      </c>
      <c r="L8" s="27">
        <v>13</v>
      </c>
    </row>
    <row r="9" spans="1:12" ht="18.75">
      <c r="A9" s="113"/>
      <c r="B9" s="34"/>
      <c r="C9" s="114"/>
      <c r="D9" s="27"/>
      <c r="E9" s="27"/>
      <c r="F9" s="27"/>
      <c r="G9" s="64"/>
      <c r="H9" s="65"/>
      <c r="I9" s="23"/>
      <c r="J9" s="67"/>
      <c r="K9" s="67"/>
      <c r="L9" s="27"/>
    </row>
    <row r="10" spans="1:12" ht="18.75">
      <c r="A10" s="113"/>
      <c r="B10" s="27"/>
      <c r="C10" s="10"/>
      <c r="D10" s="10"/>
      <c r="E10" s="10"/>
      <c r="F10" s="10"/>
      <c r="G10" s="10"/>
      <c r="H10" s="10"/>
      <c r="I10" s="10"/>
      <c r="J10" s="67"/>
      <c r="K10" s="67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9"/>
      <c r="K11" s="9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9"/>
      <c r="K12" s="9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9"/>
      <c r="K13" s="9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9"/>
      <c r="K14" s="9"/>
      <c r="L14" s="10"/>
    </row>
    <row r="15" spans="1:12" ht="18.75">
      <c r="B15" t="s">
        <v>4</v>
      </c>
      <c r="J15" s="178">
        <f>SUM(J9:J14)</f>
        <v>0</v>
      </c>
      <c r="K15" s="178">
        <f>SUM(K9:K14)</f>
        <v>0</v>
      </c>
    </row>
    <row r="18" spans="11:11">
      <c r="K18" s="62" t="s">
        <v>122</v>
      </c>
    </row>
  </sheetData>
  <mergeCells count="10">
    <mergeCell ref="H6:I6"/>
    <mergeCell ref="J6:J7"/>
    <mergeCell ref="K6:K7"/>
    <mergeCell ref="L6:L7"/>
    <mergeCell ref="A6:A7"/>
    <mergeCell ref="B6:B7"/>
    <mergeCell ref="C6:C7"/>
    <mergeCell ref="D6:E6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I11" sqref="I11"/>
    </sheetView>
  </sheetViews>
  <sheetFormatPr defaultRowHeight="15"/>
  <cols>
    <col min="1" max="1" width="4.140625" customWidth="1"/>
    <col min="2" max="2" width="22.7109375" customWidth="1"/>
    <col min="4" max="4" width="20.28515625" customWidth="1"/>
    <col min="5" max="6" width="9.5703125" customWidth="1"/>
    <col min="7" max="7" width="11.7109375" customWidth="1"/>
    <col min="8" max="8" width="16" customWidth="1"/>
    <col min="9" max="9" width="18.7109375" customWidth="1"/>
    <col min="10" max="10" width="20" customWidth="1"/>
    <col min="11" max="11" width="13.28515625" customWidth="1"/>
  </cols>
  <sheetData>
    <row r="1" spans="1:11" ht="2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>
      <c r="A2" s="210" t="s">
        <v>239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ht="20.25">
      <c r="A4" s="210" t="s">
        <v>194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40.5" customHeight="1">
      <c r="A5" s="147"/>
      <c r="B5" s="147" t="str">
        <f>[1]PAY!C2</f>
        <v>dk;kZy; dk uke&amp;</v>
      </c>
      <c r="C5" s="112">
        <f>PAY!D2</f>
        <v>0</v>
      </c>
      <c r="D5" s="112"/>
      <c r="E5" s="112"/>
      <c r="F5" s="112"/>
      <c r="G5" s="112"/>
      <c r="H5" s="112"/>
      <c r="I5" s="112"/>
      <c r="J5" s="147"/>
      <c r="K5" s="147">
        <f>PAY!B10</f>
        <v>0</v>
      </c>
    </row>
    <row r="6" spans="1:11" ht="20.25">
      <c r="A6" s="147"/>
      <c r="B6" s="147" t="str">
        <f>[1]PAY!C3</f>
        <v xml:space="preserve">ys[kk en  </v>
      </c>
      <c r="C6" s="212">
        <f>PAY!D3</f>
        <v>0</v>
      </c>
      <c r="D6" s="212"/>
      <c r="E6" s="212"/>
      <c r="F6" s="212"/>
      <c r="G6" s="212"/>
      <c r="H6" s="212"/>
      <c r="I6" s="212"/>
      <c r="J6" s="147"/>
      <c r="K6" s="147"/>
    </row>
    <row r="7" spans="1:11" ht="20.25">
      <c r="A7" s="289"/>
      <c r="B7" s="289"/>
      <c r="C7" s="289"/>
      <c r="D7" s="289"/>
      <c r="E7" s="289"/>
      <c r="F7" s="289"/>
      <c r="G7" s="289"/>
      <c r="H7" s="289"/>
      <c r="I7" s="289" t="s">
        <v>195</v>
      </c>
      <c r="J7" s="289"/>
      <c r="K7" s="289"/>
    </row>
    <row r="8" spans="1:11" ht="102" customHeight="1">
      <c r="A8" s="146" t="s">
        <v>196</v>
      </c>
      <c r="B8" s="146" t="s">
        <v>197</v>
      </c>
      <c r="C8" s="146" t="s">
        <v>1</v>
      </c>
      <c r="D8" s="146" t="s">
        <v>198</v>
      </c>
      <c r="E8" s="146" t="s">
        <v>199</v>
      </c>
      <c r="F8" s="146" t="s">
        <v>200</v>
      </c>
      <c r="G8" s="130" t="s">
        <v>201</v>
      </c>
      <c r="H8" s="130" t="s">
        <v>202</v>
      </c>
      <c r="I8" s="130" t="s">
        <v>203</v>
      </c>
      <c r="J8" s="130" t="s">
        <v>204</v>
      </c>
      <c r="K8" s="130" t="s">
        <v>209</v>
      </c>
    </row>
    <row r="9" spans="1:1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</row>
    <row r="10" spans="1:11">
      <c r="A10" s="10"/>
      <c r="B10" s="10"/>
      <c r="C10" s="10"/>
      <c r="D10" s="10"/>
      <c r="E10" s="10"/>
      <c r="F10" s="10"/>
      <c r="G10" s="10"/>
      <c r="H10" s="131"/>
      <c r="I10" s="132">
        <f>ROUNDUP(H10*136/100,0)</f>
        <v>0</v>
      </c>
      <c r="J10" s="133">
        <f t="shared" ref="J10:J15" si="0">H10+I10</f>
        <v>0</v>
      </c>
      <c r="K10" s="134">
        <f t="shared" ref="K10:K15" si="1">J10*G10/30</f>
        <v>0</v>
      </c>
    </row>
    <row r="11" spans="1:11">
      <c r="A11" s="10"/>
      <c r="B11" s="10"/>
      <c r="C11" s="10"/>
      <c r="D11" s="10"/>
      <c r="E11" s="10"/>
      <c r="F11" s="10"/>
      <c r="G11" s="10"/>
      <c r="H11" s="131"/>
      <c r="I11" s="132">
        <f t="shared" ref="I11:I15" si="2">ROUNDUP(H11*136/100,0)</f>
        <v>0</v>
      </c>
      <c r="J11" s="133">
        <f t="shared" si="0"/>
        <v>0</v>
      </c>
      <c r="K11" s="134">
        <f t="shared" si="1"/>
        <v>0</v>
      </c>
    </row>
    <row r="12" spans="1:11">
      <c r="A12" s="10"/>
      <c r="B12" s="10"/>
      <c r="C12" s="10"/>
      <c r="D12" s="10"/>
      <c r="E12" s="10"/>
      <c r="F12" s="10"/>
      <c r="G12" s="10"/>
      <c r="H12" s="131"/>
      <c r="I12" s="132">
        <f t="shared" si="2"/>
        <v>0</v>
      </c>
      <c r="J12" s="133">
        <f t="shared" si="0"/>
        <v>0</v>
      </c>
      <c r="K12" s="134">
        <f t="shared" si="1"/>
        <v>0</v>
      </c>
    </row>
    <row r="13" spans="1:11">
      <c r="A13" s="10"/>
      <c r="B13" s="10"/>
      <c r="C13" s="10"/>
      <c r="D13" s="10"/>
      <c r="E13" s="10"/>
      <c r="F13" s="10"/>
      <c r="G13" s="10"/>
      <c r="H13" s="131"/>
      <c r="I13" s="132">
        <f t="shared" si="2"/>
        <v>0</v>
      </c>
      <c r="J13" s="133">
        <f t="shared" si="0"/>
        <v>0</v>
      </c>
      <c r="K13" s="134">
        <f t="shared" si="1"/>
        <v>0</v>
      </c>
    </row>
    <row r="14" spans="1:11">
      <c r="A14" s="10"/>
      <c r="B14" s="10"/>
      <c r="C14" s="10"/>
      <c r="D14" s="10"/>
      <c r="E14" s="10"/>
      <c r="F14" s="10"/>
      <c r="G14" s="10"/>
      <c r="H14" s="131"/>
      <c r="I14" s="132">
        <f t="shared" si="2"/>
        <v>0</v>
      </c>
      <c r="J14" s="133">
        <f t="shared" si="0"/>
        <v>0</v>
      </c>
      <c r="K14" s="134">
        <f t="shared" si="1"/>
        <v>0</v>
      </c>
    </row>
    <row r="15" spans="1:11">
      <c r="A15" s="10"/>
      <c r="B15" s="10"/>
      <c r="C15" s="10"/>
      <c r="D15" s="10"/>
      <c r="E15" s="10"/>
      <c r="F15" s="10"/>
      <c r="G15" s="10"/>
      <c r="H15" s="131"/>
      <c r="I15" s="132">
        <f t="shared" si="2"/>
        <v>0</v>
      </c>
      <c r="J15" s="133">
        <f t="shared" si="0"/>
        <v>0</v>
      </c>
      <c r="K15" s="134">
        <f t="shared" si="1"/>
        <v>0</v>
      </c>
    </row>
    <row r="16" spans="1:11" ht="24" customHeight="1" thickBot="1">
      <c r="A16" s="287" t="s">
        <v>19</v>
      </c>
      <c r="B16" s="287"/>
      <c r="C16" s="287"/>
      <c r="D16" s="287"/>
      <c r="E16" s="287"/>
      <c r="F16" s="287"/>
      <c r="G16" s="287"/>
      <c r="H16" s="287"/>
      <c r="I16" s="29">
        <f>SUM(I10:I15)</f>
        <v>0</v>
      </c>
      <c r="J16" s="29">
        <f t="shared" ref="J16:K16" si="3">SUM(J10:J15)</f>
        <v>0</v>
      </c>
      <c r="K16" s="29">
        <f t="shared" si="3"/>
        <v>0</v>
      </c>
    </row>
    <row r="17" spans="1:9">
      <c r="A17" s="239" t="s">
        <v>121</v>
      </c>
      <c r="B17" s="239"/>
      <c r="C17" s="239"/>
      <c r="D17" s="239"/>
      <c r="E17" s="239"/>
      <c r="F17" s="239"/>
      <c r="G17" s="239"/>
      <c r="H17" s="239"/>
      <c r="I17" s="239"/>
    </row>
    <row r="19" spans="1:9">
      <c r="D19" s="277"/>
      <c r="E19" s="277"/>
      <c r="F19" s="277"/>
      <c r="G19" s="277"/>
    </row>
    <row r="21" spans="1:9" ht="18.75">
      <c r="I21" s="135" t="s">
        <v>122</v>
      </c>
    </row>
  </sheetData>
  <mergeCells count="9">
    <mergeCell ref="A16:H16"/>
    <mergeCell ref="A17:I17"/>
    <mergeCell ref="D19:G19"/>
    <mergeCell ref="A1:K1"/>
    <mergeCell ref="A2:K3"/>
    <mergeCell ref="A4:K4"/>
    <mergeCell ref="C6:I6"/>
    <mergeCell ref="A7:H7"/>
    <mergeCell ref="I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6" sqref="H6:H7"/>
    </sheetView>
  </sheetViews>
  <sheetFormatPr defaultRowHeight="15"/>
  <cols>
    <col min="3" max="3" width="20.42578125" customWidth="1"/>
    <col min="4" max="8" width="19.140625" customWidth="1"/>
  </cols>
  <sheetData>
    <row r="1" spans="1:8" ht="20.25">
      <c r="A1" s="185" t="s">
        <v>241</v>
      </c>
      <c r="B1" s="185"/>
      <c r="C1" s="185"/>
      <c r="D1" s="185"/>
      <c r="E1" s="185"/>
      <c r="F1" s="185"/>
      <c r="G1" s="185"/>
      <c r="H1" s="185"/>
    </row>
    <row r="2" spans="1:8" ht="20.25">
      <c r="A2" s="69"/>
      <c r="B2" s="69"/>
      <c r="C2" s="139" t="s">
        <v>5</v>
      </c>
      <c r="D2" s="182">
        <f>DETAIL!C3</f>
        <v>0</v>
      </c>
      <c r="E2" s="182"/>
      <c r="F2" s="182"/>
      <c r="G2" s="69"/>
      <c r="H2" s="69"/>
    </row>
    <row r="3" spans="1:8" ht="20.25">
      <c r="A3" s="69"/>
      <c r="B3" s="69"/>
      <c r="C3" s="69" t="s">
        <v>188</v>
      </c>
      <c r="D3" s="182">
        <f>DETAIL!C5</f>
        <v>0</v>
      </c>
      <c r="E3" s="182"/>
      <c r="F3" s="182"/>
      <c r="G3" s="69"/>
      <c r="H3" s="69"/>
    </row>
    <row r="4" spans="1:8" ht="20.25">
      <c r="A4" s="186" t="s">
        <v>187</v>
      </c>
      <c r="B4" s="186"/>
      <c r="C4" s="186"/>
      <c r="D4" s="186"/>
      <c r="E4" s="186"/>
      <c r="F4" s="186"/>
      <c r="G4" s="186"/>
      <c r="H4" s="186"/>
    </row>
    <row r="5" spans="1:8" ht="20.25">
      <c r="A5" s="187"/>
      <c r="B5" s="187"/>
      <c r="C5" s="187"/>
      <c r="D5" s="187"/>
      <c r="E5" s="187"/>
      <c r="F5" s="187"/>
      <c r="G5" s="187"/>
      <c r="H5" s="187"/>
    </row>
    <row r="6" spans="1:8">
      <c r="A6" s="188" t="s">
        <v>34</v>
      </c>
      <c r="B6" s="188" t="s">
        <v>35</v>
      </c>
      <c r="C6" s="184" t="s">
        <v>78</v>
      </c>
      <c r="D6" s="184" t="s">
        <v>244</v>
      </c>
      <c r="E6" s="184" t="s">
        <v>245</v>
      </c>
      <c r="F6" s="184" t="s">
        <v>242</v>
      </c>
      <c r="G6" s="184" t="s">
        <v>37</v>
      </c>
      <c r="H6" s="184" t="s">
        <v>243</v>
      </c>
    </row>
    <row r="7" spans="1:8" ht="63.75" customHeight="1">
      <c r="A7" s="188"/>
      <c r="B7" s="188"/>
      <c r="C7" s="184"/>
      <c r="D7" s="184"/>
      <c r="E7" s="184"/>
      <c r="F7" s="184"/>
      <c r="G7" s="184"/>
      <c r="H7" s="184"/>
    </row>
    <row r="8" spans="1:8" ht="18.75">
      <c r="A8" s="188"/>
      <c r="B8" s="188"/>
      <c r="C8" s="184"/>
      <c r="D8" s="184"/>
      <c r="E8" s="184"/>
      <c r="F8" s="184"/>
      <c r="G8" s="15" t="s">
        <v>60</v>
      </c>
      <c r="H8" s="15" t="s">
        <v>61</v>
      </c>
    </row>
    <row r="9" spans="1:8" ht="18.75">
      <c r="A9" s="16">
        <v>1</v>
      </c>
      <c r="B9" s="16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</row>
    <row r="10" spans="1:8" s="6" customFormat="1" ht="64.5" customHeight="1" thickBot="1">
      <c r="A10" s="61">
        <v>1</v>
      </c>
      <c r="B10" s="125">
        <f>DETAIL!C7</f>
        <v>0</v>
      </c>
      <c r="C10" s="127">
        <f>D2</f>
        <v>0</v>
      </c>
      <c r="D10" s="109"/>
      <c r="E10" s="109"/>
      <c r="F10" s="150">
        <f>'GA4'!L25-E10</f>
        <v>0</v>
      </c>
      <c r="G10" s="151">
        <f>E10+F10</f>
        <v>0</v>
      </c>
      <c r="H10" s="151">
        <f>D10-G10</f>
        <v>0</v>
      </c>
    </row>
    <row r="11" spans="1:8">
      <c r="A11" s="62" t="s">
        <v>121</v>
      </c>
    </row>
    <row r="13" spans="1:8">
      <c r="D13" s="183" t="s">
        <v>186</v>
      </c>
      <c r="E13" s="183"/>
      <c r="F13" s="183"/>
    </row>
    <row r="14" spans="1:8">
      <c r="G14" s="143" t="s">
        <v>122</v>
      </c>
    </row>
    <row r="15" spans="1:8">
      <c r="G15" s="62"/>
    </row>
  </sheetData>
  <mergeCells count="14">
    <mergeCell ref="D13:F13"/>
    <mergeCell ref="H6:H7"/>
    <mergeCell ref="A1:H1"/>
    <mergeCell ref="A4:H4"/>
    <mergeCell ref="A5:H5"/>
    <mergeCell ref="A6:A8"/>
    <mergeCell ref="B6:B8"/>
    <mergeCell ref="C6:C8"/>
    <mergeCell ref="D6:D8"/>
    <mergeCell ref="E6:E8"/>
    <mergeCell ref="F6:F8"/>
    <mergeCell ref="G6:G7"/>
    <mergeCell ref="D2:F2"/>
    <mergeCell ref="D3:F3"/>
  </mergeCells>
  <pageMargins left="0.38" right="0.26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2" sqref="D12"/>
    </sheetView>
  </sheetViews>
  <sheetFormatPr defaultRowHeight="15"/>
  <cols>
    <col min="1" max="1" width="4.140625" customWidth="1"/>
    <col min="2" max="2" width="22.7109375" customWidth="1"/>
    <col min="4" max="4" width="20.28515625" customWidth="1"/>
    <col min="5" max="6" width="9.5703125" customWidth="1"/>
    <col min="7" max="7" width="11.7109375" customWidth="1"/>
    <col min="8" max="8" width="16" customWidth="1"/>
    <col min="9" max="9" width="18.7109375" customWidth="1"/>
    <col min="10" max="10" width="20" customWidth="1"/>
    <col min="11" max="11" width="13.28515625" customWidth="1"/>
  </cols>
  <sheetData>
    <row r="1" spans="1:11" ht="2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>
      <c r="A2" s="210" t="s">
        <v>250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ht="20.25">
      <c r="A4" s="210" t="s">
        <v>194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40.5" customHeight="1">
      <c r="A5" s="129"/>
      <c r="B5" s="129" t="str">
        <f>[1]PAY!C2</f>
        <v>dk;kZy; dk uke&amp;</v>
      </c>
      <c r="C5" s="112">
        <f>PAY!D2</f>
        <v>0</v>
      </c>
      <c r="D5" s="112"/>
      <c r="E5" s="112"/>
      <c r="F5" s="112"/>
      <c r="G5" s="112"/>
      <c r="H5" s="112"/>
      <c r="I5" s="112"/>
      <c r="J5" s="129"/>
      <c r="K5" s="129">
        <f>PAY!B10</f>
        <v>0</v>
      </c>
    </row>
    <row r="6" spans="1:11" ht="20.25">
      <c r="A6" s="129"/>
      <c r="B6" s="129" t="str">
        <f>[1]PAY!C3</f>
        <v xml:space="preserve">ys[kk en  </v>
      </c>
      <c r="C6" s="212">
        <f>PAY!D3</f>
        <v>0</v>
      </c>
      <c r="D6" s="212"/>
      <c r="E6" s="212"/>
      <c r="F6" s="212"/>
      <c r="G6" s="212"/>
      <c r="H6" s="212"/>
      <c r="I6" s="212"/>
      <c r="J6" s="129"/>
      <c r="K6" s="129"/>
    </row>
    <row r="7" spans="1:11" ht="20.25">
      <c r="A7" s="289"/>
      <c r="B7" s="289"/>
      <c r="C7" s="289"/>
      <c r="D7" s="289"/>
      <c r="E7" s="289"/>
      <c r="F7" s="289"/>
      <c r="G7" s="289"/>
      <c r="H7" s="289"/>
      <c r="I7" s="289" t="s">
        <v>195</v>
      </c>
      <c r="J7" s="289"/>
      <c r="K7" s="289"/>
    </row>
    <row r="8" spans="1:11" ht="102" customHeight="1">
      <c r="A8" s="128" t="s">
        <v>196</v>
      </c>
      <c r="B8" s="128" t="s">
        <v>197</v>
      </c>
      <c r="C8" s="128" t="s">
        <v>1</v>
      </c>
      <c r="D8" s="128" t="s">
        <v>198</v>
      </c>
      <c r="E8" s="128" t="s">
        <v>199</v>
      </c>
      <c r="F8" s="128" t="s">
        <v>200</v>
      </c>
      <c r="G8" s="130" t="s">
        <v>201</v>
      </c>
      <c r="H8" s="130" t="s">
        <v>202</v>
      </c>
      <c r="I8" s="130" t="s">
        <v>203</v>
      </c>
      <c r="J8" s="130" t="s">
        <v>204</v>
      </c>
      <c r="K8" s="130" t="s">
        <v>234</v>
      </c>
    </row>
    <row r="9" spans="1:1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</row>
    <row r="10" spans="1:11">
      <c r="A10" s="10"/>
      <c r="B10" s="10"/>
      <c r="C10" s="10"/>
      <c r="D10" s="10"/>
      <c r="E10" s="10"/>
      <c r="F10" s="10"/>
      <c r="G10" s="10"/>
      <c r="H10" s="131"/>
      <c r="I10" s="132">
        <f>ROUNDUP(H10*136/100,0)</f>
        <v>0</v>
      </c>
      <c r="J10" s="133">
        <f t="shared" ref="J10:J15" si="0">H10+I10</f>
        <v>0</v>
      </c>
      <c r="K10" s="134">
        <f t="shared" ref="K10:K15" si="1">J10*G10/30</f>
        <v>0</v>
      </c>
    </row>
    <row r="11" spans="1:11">
      <c r="A11" s="10"/>
      <c r="B11" s="10"/>
      <c r="C11" s="10"/>
      <c r="D11" s="10"/>
      <c r="E11" s="10"/>
      <c r="F11" s="10"/>
      <c r="G11" s="10"/>
      <c r="H11" s="131"/>
      <c r="I11" s="132">
        <f t="shared" ref="I11:I15" si="2">ROUNDUP(H11*136/100,0)</f>
        <v>0</v>
      </c>
      <c r="J11" s="133">
        <f t="shared" si="0"/>
        <v>0</v>
      </c>
      <c r="K11" s="134">
        <f t="shared" si="1"/>
        <v>0</v>
      </c>
    </row>
    <row r="12" spans="1:11">
      <c r="A12" s="10"/>
      <c r="B12" s="10"/>
      <c r="C12" s="10"/>
      <c r="D12" s="10"/>
      <c r="E12" s="10"/>
      <c r="F12" s="10"/>
      <c r="G12" s="10"/>
      <c r="H12" s="131"/>
      <c r="I12" s="132">
        <f t="shared" si="2"/>
        <v>0</v>
      </c>
      <c r="J12" s="133">
        <f t="shared" si="0"/>
        <v>0</v>
      </c>
      <c r="K12" s="134">
        <f t="shared" si="1"/>
        <v>0</v>
      </c>
    </row>
    <row r="13" spans="1:11">
      <c r="A13" s="10"/>
      <c r="B13" s="10"/>
      <c r="C13" s="10"/>
      <c r="D13" s="10"/>
      <c r="E13" s="10"/>
      <c r="F13" s="10"/>
      <c r="G13" s="10"/>
      <c r="H13" s="131"/>
      <c r="I13" s="132">
        <f t="shared" si="2"/>
        <v>0</v>
      </c>
      <c r="J13" s="133">
        <f t="shared" si="0"/>
        <v>0</v>
      </c>
      <c r="K13" s="134">
        <f t="shared" si="1"/>
        <v>0</v>
      </c>
    </row>
    <row r="14" spans="1:11">
      <c r="A14" s="10"/>
      <c r="B14" s="10"/>
      <c r="C14" s="10"/>
      <c r="D14" s="10"/>
      <c r="E14" s="10"/>
      <c r="F14" s="10"/>
      <c r="G14" s="10"/>
      <c r="H14" s="131"/>
      <c r="I14" s="132">
        <f t="shared" si="2"/>
        <v>0</v>
      </c>
      <c r="J14" s="133">
        <f t="shared" si="0"/>
        <v>0</v>
      </c>
      <c r="K14" s="134">
        <f t="shared" si="1"/>
        <v>0</v>
      </c>
    </row>
    <row r="15" spans="1:11">
      <c r="A15" s="10"/>
      <c r="B15" s="10"/>
      <c r="C15" s="10"/>
      <c r="D15" s="10"/>
      <c r="E15" s="10"/>
      <c r="F15" s="10"/>
      <c r="G15" s="10"/>
      <c r="H15" s="131"/>
      <c r="I15" s="132">
        <f t="shared" si="2"/>
        <v>0</v>
      </c>
      <c r="J15" s="133">
        <f t="shared" si="0"/>
        <v>0</v>
      </c>
      <c r="K15" s="134">
        <f t="shared" si="1"/>
        <v>0</v>
      </c>
    </row>
    <row r="16" spans="1:11" ht="24" customHeight="1" thickBot="1">
      <c r="A16" s="287" t="s">
        <v>19</v>
      </c>
      <c r="B16" s="287"/>
      <c r="C16" s="287"/>
      <c r="D16" s="287"/>
      <c r="E16" s="287"/>
      <c r="F16" s="287"/>
      <c r="G16" s="287"/>
      <c r="H16" s="287"/>
      <c r="I16" s="29">
        <f>SUM(I10:I15)</f>
        <v>0</v>
      </c>
      <c r="J16" s="29">
        <f t="shared" ref="J16:K16" si="3">SUM(J10:J15)</f>
        <v>0</v>
      </c>
      <c r="K16" s="29">
        <f t="shared" si="3"/>
        <v>0</v>
      </c>
    </row>
    <row r="17" spans="1:9">
      <c r="A17" s="239" t="s">
        <v>121</v>
      </c>
      <c r="B17" s="239"/>
      <c r="C17" s="239"/>
      <c r="D17" s="239"/>
      <c r="E17" s="239"/>
      <c r="F17" s="239"/>
      <c r="G17" s="239"/>
      <c r="H17" s="239"/>
      <c r="I17" s="239"/>
    </row>
    <row r="19" spans="1:9">
      <c r="D19" s="277"/>
      <c r="E19" s="277"/>
      <c r="F19" s="277"/>
      <c r="G19" s="277"/>
    </row>
    <row r="21" spans="1:9" ht="18.75">
      <c r="I21" s="135" t="s">
        <v>122</v>
      </c>
    </row>
  </sheetData>
  <mergeCells count="9">
    <mergeCell ref="A16:H16"/>
    <mergeCell ref="A17:I17"/>
    <mergeCell ref="D19:G19"/>
    <mergeCell ref="A1:K1"/>
    <mergeCell ref="A2:K3"/>
    <mergeCell ref="A4:K4"/>
    <mergeCell ref="C6:I6"/>
    <mergeCell ref="A7:H7"/>
    <mergeCell ref="I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1"/>
  <sheetViews>
    <sheetView topLeftCell="A4" workbookViewId="0">
      <selection activeCell="D13" sqref="D13"/>
    </sheetView>
  </sheetViews>
  <sheetFormatPr defaultRowHeight="15"/>
  <cols>
    <col min="1" max="1" width="5.5703125" customWidth="1"/>
    <col min="2" max="2" width="7.7109375" customWidth="1"/>
    <col min="3" max="3" width="17.5703125" customWidth="1"/>
    <col min="4" max="24" width="4.85546875" customWidth="1"/>
  </cols>
  <sheetData>
    <row r="1" spans="1:25" ht="20.25">
      <c r="A1" s="69"/>
      <c r="B1" s="69"/>
      <c r="C1" s="69" t="s">
        <v>82</v>
      </c>
      <c r="D1" s="111">
        <f>PAY!D2</f>
        <v>0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25" ht="20.25">
      <c r="A2" s="69"/>
      <c r="B2" s="69"/>
      <c r="C2" s="69" t="s">
        <v>188</v>
      </c>
      <c r="D2" s="182">
        <f>PAY!D3</f>
        <v>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25" s="57" customFormat="1" ht="23.25">
      <c r="A3" s="190" t="s">
        <v>192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</row>
    <row r="4" spans="1:25" s="58" customFormat="1" ht="102" customHeight="1">
      <c r="A4" s="59" t="s">
        <v>10</v>
      </c>
      <c r="B4" s="59" t="s">
        <v>182</v>
      </c>
      <c r="C4" s="59" t="s">
        <v>36</v>
      </c>
      <c r="D4" s="60" t="s">
        <v>2</v>
      </c>
      <c r="E4" s="60" t="s">
        <v>20</v>
      </c>
      <c r="F4" s="60" t="s">
        <v>24</v>
      </c>
      <c r="G4" s="60" t="s">
        <v>21</v>
      </c>
      <c r="H4" s="60" t="s">
        <v>3</v>
      </c>
      <c r="I4" s="60" t="s">
        <v>56</v>
      </c>
      <c r="J4" s="60" t="s">
        <v>25</v>
      </c>
      <c r="K4" s="60" t="s">
        <v>26</v>
      </c>
      <c r="L4" s="60" t="s">
        <v>29</v>
      </c>
      <c r="M4" s="60" t="s">
        <v>57</v>
      </c>
      <c r="N4" s="60" t="s">
        <v>27</v>
      </c>
      <c r="O4" s="60" t="s">
        <v>30</v>
      </c>
      <c r="P4" s="60" t="s">
        <v>58</v>
      </c>
      <c r="Q4" s="60" t="s">
        <v>58</v>
      </c>
      <c r="R4" s="60" t="s">
        <v>6</v>
      </c>
      <c r="S4" s="60" t="s">
        <v>28</v>
      </c>
      <c r="T4" s="60" t="s">
        <v>31</v>
      </c>
      <c r="U4" s="60" t="s">
        <v>32</v>
      </c>
      <c r="V4" s="60" t="s">
        <v>59</v>
      </c>
      <c r="W4" s="60" t="s">
        <v>22</v>
      </c>
      <c r="X4" s="60" t="s">
        <v>23</v>
      </c>
      <c r="Y4" s="12" t="s">
        <v>19</v>
      </c>
    </row>
    <row r="5" spans="1:25" s="58" customFormat="1" ht="22.5" customHeight="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59">
        <v>14</v>
      </c>
      <c r="O5" s="59">
        <v>15</v>
      </c>
      <c r="P5" s="59">
        <v>16</v>
      </c>
      <c r="Q5" s="59">
        <v>17</v>
      </c>
      <c r="R5" s="59">
        <v>18</v>
      </c>
      <c r="S5" s="59">
        <v>19</v>
      </c>
      <c r="T5" s="59">
        <v>20</v>
      </c>
      <c r="U5" s="59">
        <v>21</v>
      </c>
      <c r="V5" s="59">
        <v>22</v>
      </c>
      <c r="W5" s="59">
        <v>23</v>
      </c>
      <c r="X5" s="59">
        <v>24</v>
      </c>
      <c r="Y5" s="59">
        <v>25</v>
      </c>
    </row>
    <row r="6" spans="1:25" ht="66.75" customHeight="1" thickBot="1">
      <c r="A6" s="29"/>
      <c r="B6" s="161">
        <f>PAY!B10</f>
        <v>0</v>
      </c>
      <c r="C6" s="162">
        <f>PAY!D2</f>
        <v>0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54">
        <f>SUM(D6:X6)</f>
        <v>0</v>
      </c>
    </row>
    <row r="7" spans="1:25">
      <c r="A7" s="62" t="s">
        <v>121</v>
      </c>
    </row>
    <row r="9" spans="1:25" hidden="1"/>
    <row r="10" spans="1:25">
      <c r="T10" s="62" t="s">
        <v>122</v>
      </c>
    </row>
    <row r="11" spans="1:25" hidden="1"/>
    <row r="12" spans="1:25">
      <c r="B12" t="s">
        <v>189</v>
      </c>
    </row>
    <row r="13" spans="1:25" ht="27" customHeight="1">
      <c r="B13" s="83" t="s">
        <v>17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55">
        <f>SUM(D13:X13)</f>
        <v>0</v>
      </c>
    </row>
    <row r="14" spans="1:25">
      <c r="B14" s="83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56"/>
    </row>
    <row r="15" spans="1:25" ht="27.75" customHeight="1">
      <c r="B15" s="189" t="s">
        <v>18</v>
      </c>
      <c r="C15" s="189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55">
        <f>SUM(D15:X15)</f>
        <v>0</v>
      </c>
    </row>
    <row r="18" spans="20:25">
      <c r="T18" t="s">
        <v>226</v>
      </c>
      <c r="X18" s="104" t="s">
        <v>224</v>
      </c>
    </row>
    <row r="19" spans="20:25">
      <c r="X19" s="104"/>
    </row>
    <row r="20" spans="20:25">
      <c r="X20" s="104" t="s">
        <v>225</v>
      </c>
    </row>
    <row r="21" spans="20:25">
      <c r="X21" s="104"/>
      <c r="Y21" s="157">
        <f>X19+X21</f>
        <v>0</v>
      </c>
    </row>
  </sheetData>
  <mergeCells count="3">
    <mergeCell ref="B15:C15"/>
    <mergeCell ref="A3:Y3"/>
    <mergeCell ref="D2:O2"/>
  </mergeCells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G6" sqref="G6"/>
    </sheetView>
  </sheetViews>
  <sheetFormatPr defaultRowHeight="15"/>
  <cols>
    <col min="1" max="1" width="5.5703125" customWidth="1"/>
    <col min="2" max="2" width="7.7109375" customWidth="1"/>
    <col min="3" max="3" width="17.5703125" customWidth="1"/>
    <col min="4" max="24" width="4.85546875" customWidth="1"/>
  </cols>
  <sheetData>
    <row r="1" spans="1:25" ht="24" customHeight="1">
      <c r="C1" s="85" t="str">
        <f>PAY!C2</f>
        <v>dk;kZy; dk uke&amp;</v>
      </c>
      <c r="E1" s="111">
        <f>PAY!D2</f>
        <v>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25" ht="27" customHeight="1">
      <c r="C2" s="84" t="str">
        <f>PAY!C3</f>
        <v xml:space="preserve">ys[kk en  </v>
      </c>
      <c r="E2" s="192">
        <f>PAY!D3</f>
        <v>0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86"/>
    </row>
    <row r="3" spans="1:25" s="57" customFormat="1" ht="26.25">
      <c r="A3" s="191" t="s">
        <v>191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</row>
    <row r="4" spans="1:25" s="58" customFormat="1" ht="102" customHeight="1">
      <c r="A4" s="59" t="s">
        <v>10</v>
      </c>
      <c r="B4" s="59" t="s">
        <v>182</v>
      </c>
      <c r="C4" s="59" t="s">
        <v>36</v>
      </c>
      <c r="D4" s="60" t="s">
        <v>2</v>
      </c>
      <c r="E4" s="60" t="s">
        <v>20</v>
      </c>
      <c r="F4" s="60" t="s">
        <v>24</v>
      </c>
      <c r="G4" s="60" t="s">
        <v>21</v>
      </c>
      <c r="H4" s="60" t="s">
        <v>3</v>
      </c>
      <c r="I4" s="60" t="s">
        <v>56</v>
      </c>
      <c r="J4" s="60" t="s">
        <v>25</v>
      </c>
      <c r="K4" s="60" t="s">
        <v>26</v>
      </c>
      <c r="L4" s="60" t="s">
        <v>29</v>
      </c>
      <c r="M4" s="60" t="s">
        <v>57</v>
      </c>
      <c r="N4" s="60" t="s">
        <v>27</v>
      </c>
      <c r="O4" s="60" t="s">
        <v>30</v>
      </c>
      <c r="P4" s="60" t="s">
        <v>58</v>
      </c>
      <c r="Q4" s="60" t="s">
        <v>58</v>
      </c>
      <c r="R4" s="60" t="s">
        <v>6</v>
      </c>
      <c r="S4" s="60" t="s">
        <v>28</v>
      </c>
      <c r="T4" s="60" t="s">
        <v>31</v>
      </c>
      <c r="U4" s="60" t="s">
        <v>32</v>
      </c>
      <c r="V4" s="60" t="s">
        <v>59</v>
      </c>
      <c r="W4" s="60" t="s">
        <v>22</v>
      </c>
      <c r="X4" s="60" t="s">
        <v>23</v>
      </c>
      <c r="Y4" s="12" t="s">
        <v>19</v>
      </c>
    </row>
    <row r="5" spans="1:25" s="58" customFormat="1" ht="22.5" customHeight="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59">
        <v>14</v>
      </c>
      <c r="O5" s="59">
        <v>15</v>
      </c>
      <c r="P5" s="59">
        <v>16</v>
      </c>
      <c r="Q5" s="59">
        <v>17</v>
      </c>
      <c r="R5" s="59">
        <v>18</v>
      </c>
      <c r="S5" s="59">
        <v>19</v>
      </c>
      <c r="T5" s="59">
        <v>20</v>
      </c>
      <c r="U5" s="59">
        <v>21</v>
      </c>
      <c r="V5" s="59">
        <v>22</v>
      </c>
      <c r="W5" s="59">
        <v>23</v>
      </c>
      <c r="X5" s="59">
        <v>24</v>
      </c>
      <c r="Y5" s="59">
        <v>25</v>
      </c>
    </row>
    <row r="6" spans="1:25" ht="53.25" customHeight="1" thickBot="1">
      <c r="A6" s="152"/>
      <c r="B6" s="153">
        <f>PAY!B10</f>
        <v>0</v>
      </c>
      <c r="C6" s="153">
        <f>PAY!C10</f>
        <v>0</v>
      </c>
      <c r="D6" s="153">
        <f>'1A'!I9</f>
        <v>0</v>
      </c>
      <c r="E6" s="153">
        <f>'1A'!I10</f>
        <v>0</v>
      </c>
      <c r="F6" s="153">
        <f>'1A'!I11</f>
        <v>0</v>
      </c>
      <c r="G6" s="153">
        <f>'1A'!I12</f>
        <v>0</v>
      </c>
      <c r="H6" s="153">
        <f>'1A'!I13</f>
        <v>0</v>
      </c>
      <c r="I6" s="153">
        <f>'1A'!I14</f>
        <v>0</v>
      </c>
      <c r="J6" s="153">
        <f>'1A'!I15</f>
        <v>0</v>
      </c>
      <c r="K6" s="153">
        <f>'1A'!I16</f>
        <v>0</v>
      </c>
      <c r="L6" s="153">
        <f>'1A'!I17</f>
        <v>0</v>
      </c>
      <c r="M6" s="153">
        <f>'1A'!I18</f>
        <v>0</v>
      </c>
      <c r="N6" s="153">
        <f>'1A'!I19</f>
        <v>0</v>
      </c>
      <c r="O6" s="153">
        <f>'1A'!I20</f>
        <v>0</v>
      </c>
      <c r="P6" s="153">
        <f>'1A'!I21</f>
        <v>0</v>
      </c>
      <c r="Q6" s="153">
        <f>'1A'!I22</f>
        <v>0</v>
      </c>
      <c r="R6" s="153">
        <f>'1A'!I23</f>
        <v>0</v>
      </c>
      <c r="S6" s="153">
        <f>'1A'!I24</f>
        <v>0</v>
      </c>
      <c r="T6" s="153">
        <f>'1A'!I25</f>
        <v>0</v>
      </c>
      <c r="U6" s="153">
        <f>'1A'!I26</f>
        <v>0</v>
      </c>
      <c r="V6" s="153">
        <f>'1A'!I27</f>
        <v>0</v>
      </c>
      <c r="W6" s="153">
        <f>'1A'!I28</f>
        <v>0</v>
      </c>
      <c r="X6" s="153">
        <f>'1A'!I29</f>
        <v>0</v>
      </c>
      <c r="Y6" s="153">
        <f>'1A'!I30</f>
        <v>0</v>
      </c>
    </row>
    <row r="7" spans="1:25">
      <c r="A7" s="62" t="s">
        <v>121</v>
      </c>
    </row>
    <row r="10" spans="1:25">
      <c r="D10" s="183"/>
      <c r="E10" s="183"/>
      <c r="F10" s="183"/>
      <c r="K10" s="183"/>
      <c r="L10" s="183"/>
      <c r="M10" s="183"/>
      <c r="U10" s="62" t="s">
        <v>122</v>
      </c>
    </row>
  </sheetData>
  <mergeCells count="4">
    <mergeCell ref="A3:Y3"/>
    <mergeCell ref="D10:F10"/>
    <mergeCell ref="K10:M10"/>
    <mergeCell ref="E2:O2"/>
  </mergeCells>
  <pageMargins left="0.28999999999999998" right="0.2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4"/>
  <sheetViews>
    <sheetView topLeftCell="A4" workbookViewId="0">
      <selection activeCell="F30" sqref="F30:I30"/>
    </sheetView>
  </sheetViews>
  <sheetFormatPr defaultRowHeight="15"/>
  <cols>
    <col min="1" max="1" width="6.85546875" customWidth="1"/>
    <col min="2" max="2" width="20.140625" customWidth="1"/>
    <col min="3" max="3" width="13.28515625" customWidth="1"/>
    <col min="4" max="4" width="18.5703125" customWidth="1"/>
    <col min="5" max="5" width="9.140625" customWidth="1"/>
    <col min="6" max="6" width="6.85546875" customWidth="1"/>
    <col min="7" max="7" width="9.7109375" customWidth="1"/>
    <col min="8" max="8" width="9.140625" customWidth="1"/>
    <col min="9" max="9" width="11.85546875" customWidth="1"/>
  </cols>
  <sheetData>
    <row r="1" spans="1:9" ht="17.25" customHeight="1">
      <c r="A1" s="195" t="s">
        <v>7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70"/>
      <c r="B2" s="70" t="str">
        <f>PAY!C2</f>
        <v>dk;kZy; dk uke&amp;</v>
      </c>
      <c r="C2" s="111">
        <f>PAY!D2</f>
        <v>0</v>
      </c>
      <c r="D2" s="111"/>
      <c r="E2" s="111"/>
      <c r="F2" s="111"/>
      <c r="G2" s="111"/>
      <c r="H2" s="120"/>
      <c r="I2" s="121">
        <f>DETAIL!C7</f>
        <v>0</v>
      </c>
    </row>
    <row r="3" spans="1:9" ht="17.25" customHeight="1">
      <c r="A3" s="70"/>
      <c r="B3" s="70" t="str">
        <f>PAY!C3</f>
        <v xml:space="preserve">ys[kk en  </v>
      </c>
      <c r="C3" s="193">
        <f>PAY!D3</f>
        <v>0</v>
      </c>
      <c r="D3" s="193"/>
      <c r="E3" s="193"/>
      <c r="F3" s="193"/>
      <c r="G3" s="193"/>
      <c r="H3" s="70"/>
      <c r="I3" s="70"/>
    </row>
    <row r="4" spans="1:9" ht="18.75" customHeight="1">
      <c r="A4" s="196" t="s">
        <v>8</v>
      </c>
      <c r="B4" s="196"/>
      <c r="C4" s="196"/>
      <c r="D4" s="196"/>
      <c r="E4" s="196"/>
      <c r="F4" s="196"/>
      <c r="G4" s="196"/>
      <c r="H4" s="196"/>
      <c r="I4" s="196"/>
    </row>
    <row r="5" spans="1:9" ht="18" customHeight="1">
      <c r="A5" s="194" t="s">
        <v>9</v>
      </c>
      <c r="B5" s="194"/>
      <c r="C5" s="194"/>
      <c r="D5" s="194"/>
      <c r="E5" s="194"/>
      <c r="F5" s="194"/>
      <c r="G5" s="194"/>
      <c r="H5" s="194"/>
      <c r="I5" s="194"/>
    </row>
    <row r="6" spans="1:9" ht="18.75" customHeight="1">
      <c r="A6" s="200" t="s">
        <v>10</v>
      </c>
      <c r="B6" s="200" t="s">
        <v>170</v>
      </c>
      <c r="C6" s="200" t="s">
        <v>12</v>
      </c>
      <c r="D6" s="200" t="s">
        <v>13</v>
      </c>
      <c r="E6" s="200" t="s">
        <v>14</v>
      </c>
      <c r="F6" s="200" t="s">
        <v>15</v>
      </c>
      <c r="G6" s="202" t="s">
        <v>16</v>
      </c>
      <c r="H6" s="203"/>
      <c r="I6" s="200" t="s">
        <v>33</v>
      </c>
    </row>
    <row r="7" spans="1:9" ht="96" customHeight="1">
      <c r="A7" s="201"/>
      <c r="B7" s="201"/>
      <c r="C7" s="201"/>
      <c r="D7" s="201"/>
      <c r="E7" s="201"/>
      <c r="F7" s="201"/>
      <c r="G7" s="72" t="s">
        <v>17</v>
      </c>
      <c r="H7" s="72" t="s">
        <v>18</v>
      </c>
      <c r="I7" s="201"/>
    </row>
    <row r="8" spans="1:9" ht="15.75">
      <c r="A8" s="14">
        <v>1</v>
      </c>
      <c r="B8" s="14">
        <v>2</v>
      </c>
      <c r="C8" s="19">
        <v>3</v>
      </c>
      <c r="D8" s="14">
        <v>4</v>
      </c>
      <c r="E8" s="19">
        <v>5</v>
      </c>
      <c r="F8" s="14">
        <v>6</v>
      </c>
      <c r="G8" s="19">
        <v>7</v>
      </c>
      <c r="H8" s="14">
        <v>8</v>
      </c>
      <c r="I8" s="14">
        <v>9</v>
      </c>
    </row>
    <row r="9" spans="1:9" ht="15.75" customHeight="1">
      <c r="A9" s="11">
        <v>1</v>
      </c>
      <c r="B9" s="11">
        <f>C3</f>
        <v>0</v>
      </c>
      <c r="C9" s="140" t="s">
        <v>205</v>
      </c>
      <c r="D9" s="12" t="s">
        <v>2</v>
      </c>
      <c r="E9" s="103">
        <v>6600</v>
      </c>
      <c r="F9" s="158">
        <f>'SANCTION POST'!D6</f>
        <v>0</v>
      </c>
      <c r="G9" s="158">
        <f>'SANCTION POST'!D13</f>
        <v>0</v>
      </c>
      <c r="H9" s="158">
        <f>'SANCTION POST'!D15</f>
        <v>0</v>
      </c>
      <c r="I9" s="159">
        <f>F9-(G9+H9)</f>
        <v>0</v>
      </c>
    </row>
    <row r="10" spans="1:9" ht="15.75" customHeight="1">
      <c r="A10" s="11">
        <v>2</v>
      </c>
      <c r="B10" s="11"/>
      <c r="C10" s="13"/>
      <c r="D10" s="12" t="s">
        <v>20</v>
      </c>
      <c r="E10" s="103">
        <v>5400</v>
      </c>
      <c r="F10" s="158">
        <f>'SANCTION POST'!E6</f>
        <v>0</v>
      </c>
      <c r="G10" s="158">
        <f>'SANCTION POST'!E13</f>
        <v>0</v>
      </c>
      <c r="H10" s="158">
        <f>'SANCTION POST'!E15</f>
        <v>0</v>
      </c>
      <c r="I10" s="159">
        <f t="shared" ref="I10:I29" si="0">F10-(G10+H10)</f>
        <v>0</v>
      </c>
    </row>
    <row r="11" spans="1:9" ht="15.75" customHeight="1">
      <c r="A11" s="11">
        <v>3</v>
      </c>
      <c r="B11" s="11"/>
      <c r="C11" s="13"/>
      <c r="D11" s="12" t="s">
        <v>24</v>
      </c>
      <c r="E11" s="103">
        <v>4800</v>
      </c>
      <c r="F11" s="158">
        <f>'SANCTION POST'!F6</f>
        <v>0</v>
      </c>
      <c r="G11" s="158">
        <f>'SANCTION POST'!F13</f>
        <v>0</v>
      </c>
      <c r="H11" s="158">
        <f>'SANCTION POST'!F15</f>
        <v>0</v>
      </c>
      <c r="I11" s="159">
        <f t="shared" si="0"/>
        <v>0</v>
      </c>
    </row>
    <row r="12" spans="1:9" ht="15.75" customHeight="1">
      <c r="A12" s="11">
        <v>4</v>
      </c>
      <c r="B12" s="11"/>
      <c r="C12" s="13"/>
      <c r="D12" s="12" t="s">
        <v>21</v>
      </c>
      <c r="E12" s="103">
        <v>4200</v>
      </c>
      <c r="F12" s="158">
        <f>'SANCTION POST'!G6</f>
        <v>0</v>
      </c>
      <c r="G12" s="158">
        <f>'SANCTION POST'!G13</f>
        <v>0</v>
      </c>
      <c r="H12" s="158">
        <f>'SANCTION POST'!G15</f>
        <v>0</v>
      </c>
      <c r="I12" s="159">
        <f>F12-(G12+H12)</f>
        <v>0</v>
      </c>
    </row>
    <row r="13" spans="1:9" ht="15.75" customHeight="1">
      <c r="A13" s="11">
        <v>5</v>
      </c>
      <c r="B13" s="13"/>
      <c r="C13" s="13"/>
      <c r="D13" s="12" t="s">
        <v>3</v>
      </c>
      <c r="E13" s="103">
        <v>3600</v>
      </c>
      <c r="F13" s="158">
        <f>'SANCTION POST'!H6</f>
        <v>0</v>
      </c>
      <c r="G13" s="158">
        <f>'SANCTION POST'!H13</f>
        <v>0</v>
      </c>
      <c r="H13" s="158">
        <f>'SANCTION POST'!H15</f>
        <v>0</v>
      </c>
      <c r="I13" s="159">
        <f>F13-(G13+H13)</f>
        <v>0</v>
      </c>
    </row>
    <row r="14" spans="1:9" ht="15.75" customHeight="1">
      <c r="A14" s="11">
        <v>6</v>
      </c>
      <c r="B14" s="13"/>
      <c r="C14" s="13"/>
      <c r="D14" s="12" t="s">
        <v>56</v>
      </c>
      <c r="E14" s="103">
        <v>4800</v>
      </c>
      <c r="F14" s="158">
        <f>'SANCTION POST'!I6</f>
        <v>0</v>
      </c>
      <c r="G14" s="158">
        <f>'SANCTION POST'!I13</f>
        <v>0</v>
      </c>
      <c r="H14" s="158">
        <f>'SANCTION POST'!I15</f>
        <v>0</v>
      </c>
      <c r="I14" s="159">
        <f>F14-(G14+H14)</f>
        <v>0</v>
      </c>
    </row>
    <row r="15" spans="1:9" ht="15.75" customHeight="1">
      <c r="A15" s="11">
        <v>7</v>
      </c>
      <c r="B15" s="13"/>
      <c r="C15" s="13"/>
      <c r="D15" s="12" t="s">
        <v>25</v>
      </c>
      <c r="E15" s="103">
        <v>4800</v>
      </c>
      <c r="F15" s="158">
        <f>'SANCTION POST'!J6</f>
        <v>0</v>
      </c>
      <c r="G15" s="158">
        <f>'SANCTION POST'!J13</f>
        <v>0</v>
      </c>
      <c r="H15" s="158">
        <f>'SANCTION POST'!J15</f>
        <v>0</v>
      </c>
      <c r="I15" s="159">
        <f t="shared" si="0"/>
        <v>0</v>
      </c>
    </row>
    <row r="16" spans="1:9" ht="15.75" customHeight="1">
      <c r="A16" s="11">
        <v>8</v>
      </c>
      <c r="B16" s="13"/>
      <c r="C16" s="13"/>
      <c r="D16" s="12" t="s">
        <v>26</v>
      </c>
      <c r="E16" s="103">
        <v>4200</v>
      </c>
      <c r="F16" s="158">
        <f>'SANCTION POST'!K6</f>
        <v>0</v>
      </c>
      <c r="G16" s="158">
        <f>'SANCTION POST'!K13</f>
        <v>0</v>
      </c>
      <c r="H16" s="158">
        <f>'SANCTION POST'!K15</f>
        <v>0</v>
      </c>
      <c r="I16" s="159">
        <f t="shared" ref="I16:I22" si="1">F16-(G16+H16)</f>
        <v>0</v>
      </c>
    </row>
    <row r="17" spans="1:9" ht="15.75" customHeight="1">
      <c r="A17" s="11">
        <v>9</v>
      </c>
      <c r="B17" s="13"/>
      <c r="C17" s="13"/>
      <c r="D17" s="12" t="s">
        <v>29</v>
      </c>
      <c r="E17" s="103">
        <v>3600</v>
      </c>
      <c r="F17" s="158">
        <f>'SANCTION POST'!L6</f>
        <v>0</v>
      </c>
      <c r="G17" s="158">
        <f>'SANCTION POST'!L13</f>
        <v>0</v>
      </c>
      <c r="H17" s="158">
        <f>'SANCTION POST'!O15</f>
        <v>0</v>
      </c>
      <c r="I17" s="159">
        <f t="shared" si="1"/>
        <v>0</v>
      </c>
    </row>
    <row r="18" spans="1:9" ht="15.75" customHeight="1">
      <c r="A18" s="11">
        <v>10</v>
      </c>
      <c r="B18" s="13"/>
      <c r="C18" s="13"/>
      <c r="D18" s="12" t="s">
        <v>57</v>
      </c>
      <c r="E18" s="103">
        <v>4200</v>
      </c>
      <c r="F18" s="158">
        <f>'SANCTION POST'!M6</f>
        <v>0</v>
      </c>
      <c r="G18" s="158">
        <f>'SANCTION POST'!M13</f>
        <v>0</v>
      </c>
      <c r="H18" s="158">
        <f>'SANCTION POST'!M15</f>
        <v>0</v>
      </c>
      <c r="I18" s="159">
        <f t="shared" si="1"/>
        <v>0</v>
      </c>
    </row>
    <row r="19" spans="1:9" ht="15.75" customHeight="1">
      <c r="A19" s="11">
        <v>11</v>
      </c>
      <c r="B19" s="13"/>
      <c r="C19" s="13"/>
      <c r="D19" s="12" t="s">
        <v>27</v>
      </c>
      <c r="E19" s="103">
        <v>4200</v>
      </c>
      <c r="F19" s="158">
        <f>'SANCTION POST'!N6</f>
        <v>0</v>
      </c>
      <c r="G19" s="158">
        <f>'SANCTION POST'!N13</f>
        <v>0</v>
      </c>
      <c r="H19" s="158">
        <f>'SANCTION POST'!N15</f>
        <v>0</v>
      </c>
      <c r="I19" s="159">
        <f t="shared" si="1"/>
        <v>0</v>
      </c>
    </row>
    <row r="20" spans="1:9" ht="15.75" customHeight="1">
      <c r="A20" s="11">
        <v>12</v>
      </c>
      <c r="B20" s="13"/>
      <c r="C20" s="13"/>
      <c r="D20" s="12" t="s">
        <v>30</v>
      </c>
      <c r="E20" s="103">
        <v>3600</v>
      </c>
      <c r="F20" s="158">
        <f>'SANCTION POST'!O6</f>
        <v>0</v>
      </c>
      <c r="G20" s="158">
        <f>'SANCTION POST'!O13</f>
        <v>0</v>
      </c>
      <c r="H20" s="158">
        <f>'SANCTION POST'!O15</f>
        <v>0</v>
      </c>
      <c r="I20" s="159">
        <f t="shared" si="1"/>
        <v>0</v>
      </c>
    </row>
    <row r="21" spans="1:9" ht="15.75" customHeight="1">
      <c r="A21" s="11">
        <v>13</v>
      </c>
      <c r="B21" s="13"/>
      <c r="C21" s="13"/>
      <c r="D21" s="12" t="s">
        <v>58</v>
      </c>
      <c r="E21" s="103">
        <v>3600</v>
      </c>
      <c r="F21" s="158">
        <f>'SANCTION POST'!P6</f>
        <v>0</v>
      </c>
      <c r="G21" s="158">
        <f>'SANCTION POST'!P13</f>
        <v>0</v>
      </c>
      <c r="H21" s="158">
        <f>'SANCTION POST'!P15</f>
        <v>0</v>
      </c>
      <c r="I21" s="159">
        <f t="shared" si="1"/>
        <v>0</v>
      </c>
    </row>
    <row r="22" spans="1:9" ht="15.75" customHeight="1">
      <c r="A22" s="11">
        <v>14</v>
      </c>
      <c r="B22" s="13"/>
      <c r="C22" s="13"/>
      <c r="D22" s="12" t="s">
        <v>58</v>
      </c>
      <c r="E22" s="103">
        <v>2800</v>
      </c>
      <c r="F22" s="158">
        <f>'SANCTION POST'!Q6</f>
        <v>0</v>
      </c>
      <c r="G22" s="158">
        <f>'SANCTION POST'!Q13</f>
        <v>0</v>
      </c>
      <c r="H22" s="158">
        <f>'SANCTION POST'!Q15</f>
        <v>0</v>
      </c>
      <c r="I22" s="159">
        <f t="shared" si="1"/>
        <v>0</v>
      </c>
    </row>
    <row r="23" spans="1:9" ht="15.75" customHeight="1">
      <c r="A23" s="11">
        <v>15</v>
      </c>
      <c r="B23" s="13"/>
      <c r="C23" s="13"/>
      <c r="D23" s="12" t="s">
        <v>6</v>
      </c>
      <c r="E23" s="103">
        <v>3600</v>
      </c>
      <c r="F23" s="158">
        <f>'SANCTION POST'!R6</f>
        <v>0</v>
      </c>
      <c r="G23" s="158">
        <f>'SANCTION POST'!R13</f>
        <v>0</v>
      </c>
      <c r="H23" s="158">
        <f>'SANCTION POST'!R15</f>
        <v>0</v>
      </c>
      <c r="I23" s="159">
        <f t="shared" si="0"/>
        <v>0</v>
      </c>
    </row>
    <row r="24" spans="1:9" ht="15.75" customHeight="1">
      <c r="A24" s="11">
        <v>16</v>
      </c>
      <c r="B24" s="13"/>
      <c r="C24" s="13"/>
      <c r="D24" s="12" t="s">
        <v>28</v>
      </c>
      <c r="E24" s="103">
        <v>2800</v>
      </c>
      <c r="F24" s="158">
        <f>'SANCTION POST'!S6</f>
        <v>0</v>
      </c>
      <c r="G24" s="158">
        <f>'SANCTION POST'!S13</f>
        <v>0</v>
      </c>
      <c r="H24" s="158">
        <f>'SANCTION POST'!S15</f>
        <v>0</v>
      </c>
      <c r="I24" s="159">
        <f t="shared" si="0"/>
        <v>0</v>
      </c>
    </row>
    <row r="25" spans="1:9" ht="15.75" customHeight="1">
      <c r="A25" s="11">
        <v>17</v>
      </c>
      <c r="B25" s="13"/>
      <c r="C25" s="13"/>
      <c r="D25" s="12" t="s">
        <v>31</v>
      </c>
      <c r="E25" s="103">
        <v>2400</v>
      </c>
      <c r="F25" s="158">
        <f>'SANCTION POST'!T6</f>
        <v>0</v>
      </c>
      <c r="G25" s="158">
        <f>'SANCTION POST'!T13</f>
        <v>0</v>
      </c>
      <c r="H25" s="158">
        <f>'SANCTION POST'!T15</f>
        <v>0</v>
      </c>
      <c r="I25" s="159">
        <f t="shared" si="0"/>
        <v>0</v>
      </c>
    </row>
    <row r="26" spans="1:9" ht="15.75" customHeight="1">
      <c r="A26" s="11">
        <v>18</v>
      </c>
      <c r="B26" s="13"/>
      <c r="C26" s="13"/>
      <c r="D26" s="12" t="s">
        <v>32</v>
      </c>
      <c r="E26" s="103">
        <v>2400</v>
      </c>
      <c r="F26" s="158">
        <f>'SANCTION POST'!U6</f>
        <v>0</v>
      </c>
      <c r="G26" s="158">
        <f>'SANCTION POST'!U13</f>
        <v>0</v>
      </c>
      <c r="H26" s="158">
        <f>'SANCTION POST'!U15</f>
        <v>0</v>
      </c>
      <c r="I26" s="159">
        <f t="shared" si="0"/>
        <v>0</v>
      </c>
    </row>
    <row r="27" spans="1:9" ht="15.75" customHeight="1">
      <c r="A27" s="11">
        <v>19</v>
      </c>
      <c r="B27" s="13"/>
      <c r="C27" s="13"/>
      <c r="D27" s="12" t="s">
        <v>59</v>
      </c>
      <c r="E27" s="103">
        <v>1700</v>
      </c>
      <c r="F27" s="158">
        <f>'SANCTION POST'!V6</f>
        <v>0</v>
      </c>
      <c r="G27" s="158">
        <f>'SANCTION POST'!V13</f>
        <v>0</v>
      </c>
      <c r="H27" s="158">
        <f>'SANCTION POST'!V15</f>
        <v>0</v>
      </c>
      <c r="I27" s="159">
        <f t="shared" si="0"/>
        <v>0</v>
      </c>
    </row>
    <row r="28" spans="1:9" ht="15.75" customHeight="1">
      <c r="A28" s="11">
        <v>20</v>
      </c>
      <c r="B28" s="13"/>
      <c r="C28" s="13"/>
      <c r="D28" s="12" t="s">
        <v>22</v>
      </c>
      <c r="E28" s="103">
        <v>1700</v>
      </c>
      <c r="F28" s="158">
        <f>'SANCTION POST'!W6</f>
        <v>0</v>
      </c>
      <c r="G28" s="158">
        <f>'SANCTION POST'!W13</f>
        <v>0</v>
      </c>
      <c r="H28" s="158">
        <f>'SANCTION POST'!W15</f>
        <v>0</v>
      </c>
      <c r="I28" s="159">
        <f t="shared" si="0"/>
        <v>0</v>
      </c>
    </row>
    <row r="29" spans="1:9" ht="15.75" customHeight="1">
      <c r="A29" s="11">
        <v>21</v>
      </c>
      <c r="B29" s="13"/>
      <c r="C29" s="13"/>
      <c r="D29" s="12" t="s">
        <v>23</v>
      </c>
      <c r="E29" s="103">
        <v>1700</v>
      </c>
      <c r="F29" s="158">
        <f>'SANCTION POST'!X6</f>
        <v>0</v>
      </c>
      <c r="G29" s="158">
        <f>'SANCTION POST'!X13</f>
        <v>0</v>
      </c>
      <c r="H29" s="158">
        <f>'SANCTION POST'!X15</f>
        <v>0</v>
      </c>
      <c r="I29" s="159">
        <f t="shared" si="0"/>
        <v>0</v>
      </c>
    </row>
    <row r="30" spans="1:9" ht="17.25" customHeight="1" thickBot="1">
      <c r="A30" s="197" t="s">
        <v>19</v>
      </c>
      <c r="B30" s="198"/>
      <c r="C30" s="198"/>
      <c r="D30" s="198"/>
      <c r="E30" s="199"/>
      <c r="F30" s="158">
        <f>SUM(F9:F29)</f>
        <v>0</v>
      </c>
      <c r="G30" s="158">
        <f t="shared" ref="G30:I30" si="2">SUM(G9:G29)</f>
        <v>0</v>
      </c>
      <c r="H30" s="158">
        <f t="shared" si="2"/>
        <v>0</v>
      </c>
      <c r="I30" s="159">
        <f t="shared" si="2"/>
        <v>0</v>
      </c>
    </row>
    <row r="31" spans="1:9">
      <c r="A31" s="62" t="s">
        <v>121</v>
      </c>
    </row>
    <row r="33" spans="4:13">
      <c r="D33" s="63"/>
      <c r="G33" s="62" t="s">
        <v>122</v>
      </c>
      <c r="H33" s="62"/>
    </row>
    <row r="34" spans="4:13">
      <c r="D34" s="183"/>
      <c r="E34" s="183"/>
      <c r="F34" s="183"/>
      <c r="K34" s="183"/>
      <c r="L34" s="183"/>
      <c r="M34" s="183"/>
    </row>
  </sheetData>
  <mergeCells count="15">
    <mergeCell ref="C3:G3"/>
    <mergeCell ref="A5:I5"/>
    <mergeCell ref="D34:F34"/>
    <mergeCell ref="K34:M34"/>
    <mergeCell ref="A1:I1"/>
    <mergeCell ref="A4:I4"/>
    <mergeCell ref="A30:E30"/>
    <mergeCell ref="A6:A7"/>
    <mergeCell ref="I6:I7"/>
    <mergeCell ref="G6:H6"/>
    <mergeCell ref="F6:F7"/>
    <mergeCell ref="E6:E7"/>
    <mergeCell ref="D6:D7"/>
    <mergeCell ref="C6:C7"/>
    <mergeCell ref="B6:B7"/>
  </mergeCells>
  <pageMargins left="0.51181102362204722" right="0.27559055118110237" top="0.35433070866141736" bottom="0.31496062992125984" header="0.31496062992125984" footer="0.31496062992125984"/>
  <pageSetup paperSize="9" scale="90" orientation="portrait" r:id="rId1"/>
  <ignoredErrors>
    <ignoredError sqref="F30:H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A2" sqref="A2:R2"/>
    </sheetView>
  </sheetViews>
  <sheetFormatPr defaultRowHeight="15"/>
  <cols>
    <col min="1" max="1" width="9.85546875" customWidth="1"/>
    <col min="2" max="2" width="13.140625" customWidth="1"/>
    <col min="3" max="3" width="9.140625" customWidth="1"/>
    <col min="4" max="4" width="8.5703125" customWidth="1"/>
    <col min="5" max="5" width="7.5703125" customWidth="1"/>
    <col min="6" max="6" width="8.85546875" customWidth="1"/>
    <col min="7" max="7" width="9.7109375" customWidth="1"/>
    <col min="8" max="8" width="10.42578125" customWidth="1"/>
    <col min="9" max="9" width="10.5703125" customWidth="1"/>
    <col min="11" max="11" width="7.85546875" customWidth="1"/>
    <col min="12" max="12" width="9" customWidth="1"/>
    <col min="13" max="13" width="8" customWidth="1"/>
    <col min="14" max="14" width="8.42578125" customWidth="1"/>
    <col min="16" max="16" width="8.28515625" customWidth="1"/>
    <col min="17" max="17" width="7.7109375" customWidth="1"/>
    <col min="18" max="18" width="8.28515625" customWidth="1"/>
  </cols>
  <sheetData>
    <row r="1" spans="1:18" ht="20.25">
      <c r="A1" s="210" t="s">
        <v>7</v>
      </c>
      <c r="B1" s="210"/>
      <c r="C1" s="210"/>
      <c r="D1" s="210"/>
      <c r="E1" s="210"/>
      <c r="F1" s="210"/>
      <c r="G1" s="210"/>
      <c r="H1" s="210"/>
      <c r="I1" s="210"/>
    </row>
    <row r="2" spans="1:18" ht="20.25" customHeight="1">
      <c r="A2" s="210" t="s">
        <v>62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41.25" customHeight="1">
      <c r="A3" s="71"/>
      <c r="B3" s="107" t="str">
        <f>PAY!C2</f>
        <v>dk;kZy; dk uke&amp;</v>
      </c>
      <c r="C3" s="112">
        <f>PAY!D2</f>
        <v>0</v>
      </c>
      <c r="D3" s="112"/>
      <c r="E3" s="112"/>
      <c r="F3" s="112"/>
      <c r="G3" s="112"/>
      <c r="H3" s="112"/>
      <c r="I3" s="112"/>
      <c r="J3" s="112"/>
      <c r="O3" s="122">
        <f>PAY!B10</f>
        <v>0</v>
      </c>
    </row>
    <row r="4" spans="1:18" ht="41.25" customHeight="1">
      <c r="A4" s="71"/>
      <c r="B4" s="71" t="str">
        <f>PAY!C3</f>
        <v xml:space="preserve">ys[kk en  </v>
      </c>
      <c r="C4" s="212">
        <f>PAY!D3</f>
        <v>0</v>
      </c>
      <c r="D4" s="212"/>
      <c r="E4" s="212"/>
      <c r="F4" s="212"/>
      <c r="G4" s="212"/>
      <c r="H4" s="212"/>
      <c r="I4" s="212"/>
      <c r="J4" s="212"/>
    </row>
    <row r="5" spans="1:18" ht="6" customHeight="1">
      <c r="A5" s="211" t="s">
        <v>63</v>
      </c>
      <c r="B5" s="211"/>
      <c r="C5" s="211"/>
      <c r="D5" s="211"/>
      <c r="E5" s="211"/>
      <c r="F5" s="211"/>
      <c r="G5" s="211"/>
      <c r="H5" s="211"/>
      <c r="I5" s="211"/>
    </row>
    <row r="6" spans="1:18" ht="15" customHeight="1">
      <c r="A6" s="209" t="s">
        <v>10</v>
      </c>
      <c r="B6" s="209" t="s">
        <v>11</v>
      </c>
      <c r="C6" s="209" t="s">
        <v>12</v>
      </c>
      <c r="D6" s="209" t="s">
        <v>13</v>
      </c>
      <c r="E6" s="209" t="s">
        <v>14</v>
      </c>
      <c r="F6" s="209" t="s">
        <v>64</v>
      </c>
      <c r="G6" s="209" t="s">
        <v>65</v>
      </c>
      <c r="H6" s="209" t="s">
        <v>66</v>
      </c>
      <c r="I6" s="209" t="s">
        <v>67</v>
      </c>
      <c r="J6" s="209" t="s">
        <v>66</v>
      </c>
      <c r="K6" s="209" t="s">
        <v>68</v>
      </c>
      <c r="L6" s="209" t="s">
        <v>66</v>
      </c>
      <c r="M6" s="209" t="s">
        <v>69</v>
      </c>
      <c r="N6" s="209" t="s">
        <v>66</v>
      </c>
      <c r="O6" s="209" t="s">
        <v>70</v>
      </c>
      <c r="P6" s="209" t="s">
        <v>66</v>
      </c>
      <c r="Q6" s="209" t="s">
        <v>71</v>
      </c>
      <c r="R6" s="209" t="s">
        <v>66</v>
      </c>
    </row>
    <row r="7" spans="1:18" ht="15" customHeight="1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</row>
    <row r="8" spans="1:18" ht="137.25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</row>
    <row r="9" spans="1:18" ht="22.5" customHeight="1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>
        <v>18</v>
      </c>
    </row>
    <row r="10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>
      <c r="A11" s="10"/>
      <c r="B11" s="10"/>
      <c r="C11" s="6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3.25" customHeight="1">
      <c r="A12" s="10"/>
      <c r="B12" s="10"/>
      <c r="C12" s="206" t="s">
        <v>190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8"/>
      <c r="Q12" s="10"/>
      <c r="R12" s="10"/>
    </row>
    <row r="13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20" spans="1:18" ht="18.75">
      <c r="A20" s="205" t="s">
        <v>121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</row>
    <row r="22" spans="1:18">
      <c r="D22" s="63"/>
    </row>
    <row r="23" spans="1:18">
      <c r="L23" s="204" t="s">
        <v>122</v>
      </c>
      <c r="M23" s="204"/>
      <c r="N23" s="204"/>
      <c r="O23" s="204"/>
    </row>
  </sheetData>
  <mergeCells count="25">
    <mergeCell ref="A1:I1"/>
    <mergeCell ref="A5:I5"/>
    <mergeCell ref="A6:A8"/>
    <mergeCell ref="B6:B8"/>
    <mergeCell ref="C6:C8"/>
    <mergeCell ref="D6:D8"/>
    <mergeCell ref="E6:E8"/>
    <mergeCell ref="F6:F8"/>
    <mergeCell ref="G6:G8"/>
    <mergeCell ref="C4:J4"/>
    <mergeCell ref="A2:R2"/>
    <mergeCell ref="L23:O23"/>
    <mergeCell ref="A20:R20"/>
    <mergeCell ref="C12:P12"/>
    <mergeCell ref="O6:O8"/>
    <mergeCell ref="P6:P8"/>
    <mergeCell ref="Q6:Q8"/>
    <mergeCell ref="R6:R8"/>
    <mergeCell ref="J6:J8"/>
    <mergeCell ref="K6:K8"/>
    <mergeCell ref="L6:L8"/>
    <mergeCell ref="M6:M8"/>
    <mergeCell ref="N6:N8"/>
    <mergeCell ref="H6:H8"/>
    <mergeCell ref="I6:I8"/>
  </mergeCells>
  <pageMargins left="0.55000000000000004" right="0.18" top="0.5" bottom="0.37" header="0.41" footer="0.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4" sqref="C4:E4"/>
    </sheetView>
  </sheetViews>
  <sheetFormatPr defaultRowHeight="15"/>
  <cols>
    <col min="1" max="1" width="7.28515625" customWidth="1"/>
    <col min="2" max="2" width="29.140625" customWidth="1"/>
    <col min="3" max="3" width="27" customWidth="1"/>
    <col min="4" max="4" width="18.5703125" customWidth="1"/>
    <col min="5" max="5" width="22.42578125" customWidth="1"/>
    <col min="6" max="6" width="26.140625" customWidth="1"/>
  </cols>
  <sheetData>
    <row r="1" spans="1:6" ht="20.25">
      <c r="A1" s="210" t="s">
        <v>7</v>
      </c>
      <c r="B1" s="210"/>
      <c r="C1" s="210"/>
      <c r="D1" s="210"/>
      <c r="E1" s="210"/>
      <c r="F1" s="210"/>
    </row>
    <row r="2" spans="1:6" ht="20.25">
      <c r="A2" s="210" t="s">
        <v>72</v>
      </c>
      <c r="B2" s="210"/>
      <c r="C2" s="210"/>
      <c r="D2" s="210"/>
      <c r="E2" s="210"/>
      <c r="F2" s="210"/>
    </row>
    <row r="3" spans="1:6" ht="20.25">
      <c r="A3" s="71"/>
      <c r="B3" s="71" t="str">
        <f>PAY!C2</f>
        <v>dk;kZy; dk uke&amp;</v>
      </c>
      <c r="C3" s="112">
        <f>PAY!D2</f>
        <v>0</v>
      </c>
      <c r="D3" s="112"/>
      <c r="E3" s="112"/>
      <c r="F3" s="123">
        <f>PAY!B10</f>
        <v>0</v>
      </c>
    </row>
    <row r="4" spans="1:6" ht="35.25" customHeight="1">
      <c r="A4" s="71"/>
      <c r="B4" s="71" t="str">
        <f>PAY!C3</f>
        <v xml:space="preserve">ys[kk en  </v>
      </c>
      <c r="C4" s="212">
        <f>PAY!D3</f>
        <v>0</v>
      </c>
      <c r="D4" s="212"/>
      <c r="E4" s="212"/>
      <c r="F4" s="71"/>
    </row>
    <row r="5" spans="1:6" ht="20.25">
      <c r="A5" s="211" t="s">
        <v>172</v>
      </c>
      <c r="B5" s="211"/>
      <c r="C5" s="211"/>
      <c r="D5" s="211"/>
      <c r="E5" s="211"/>
      <c r="F5" s="211"/>
    </row>
    <row r="6" spans="1:6">
      <c r="A6" s="216" t="s">
        <v>10</v>
      </c>
      <c r="B6" s="209" t="s">
        <v>171</v>
      </c>
      <c r="C6" s="209" t="s">
        <v>12</v>
      </c>
      <c r="D6" s="209" t="s">
        <v>13</v>
      </c>
      <c r="E6" s="209" t="s">
        <v>74</v>
      </c>
      <c r="F6" s="209" t="s">
        <v>75</v>
      </c>
    </row>
    <row r="7" spans="1:6">
      <c r="A7" s="217"/>
      <c r="B7" s="209"/>
      <c r="C7" s="209"/>
      <c r="D7" s="209"/>
      <c r="E7" s="209"/>
      <c r="F7" s="209"/>
    </row>
    <row r="8" spans="1:6" ht="62.25" customHeight="1">
      <c r="A8" s="217"/>
      <c r="B8" s="200"/>
      <c r="C8" s="200"/>
      <c r="D8" s="200"/>
      <c r="E8" s="200"/>
      <c r="F8" s="200"/>
    </row>
    <row r="9" spans="1:6" ht="18.75">
      <c r="A9" s="22">
        <v>1</v>
      </c>
      <c r="B9" s="23">
        <v>2</v>
      </c>
      <c r="C9" s="22">
        <v>3</v>
      </c>
      <c r="D9" s="23">
        <v>4</v>
      </c>
      <c r="E9" s="22">
        <v>5</v>
      </c>
      <c r="F9" s="23">
        <v>6</v>
      </c>
    </row>
    <row r="10" spans="1:6" ht="30.75" customHeight="1">
      <c r="A10" s="10"/>
      <c r="B10" s="213" t="s">
        <v>190</v>
      </c>
      <c r="C10" s="214"/>
      <c r="D10" s="214"/>
      <c r="E10" s="215"/>
      <c r="F10" s="10"/>
    </row>
    <row r="11" spans="1:6" ht="30.75" customHeight="1">
      <c r="A11" s="31"/>
      <c r="B11" s="89"/>
      <c r="C11" s="89"/>
      <c r="D11" s="89"/>
      <c r="E11" s="89"/>
      <c r="F11" s="31"/>
    </row>
    <row r="12" spans="1:6" ht="30.75" customHeight="1">
      <c r="A12" s="31"/>
      <c r="B12" s="89"/>
      <c r="C12" s="89"/>
      <c r="D12" s="89"/>
      <c r="E12" s="89"/>
      <c r="F12" s="31"/>
    </row>
    <row r="13" spans="1:6">
      <c r="A13" s="62" t="s">
        <v>121</v>
      </c>
    </row>
    <row r="15" spans="1:6">
      <c r="D15" s="63"/>
      <c r="E15" s="68" t="s">
        <v>122</v>
      </c>
    </row>
  </sheetData>
  <mergeCells count="11">
    <mergeCell ref="B10:E10"/>
    <mergeCell ref="C4:E4"/>
    <mergeCell ref="A1:F1"/>
    <mergeCell ref="A2:F2"/>
    <mergeCell ref="A5:F5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C4" sqref="C4:G4"/>
    </sheetView>
  </sheetViews>
  <sheetFormatPr defaultRowHeight="15"/>
  <cols>
    <col min="2" max="2" width="19.140625" customWidth="1"/>
    <col min="3" max="3" width="15.42578125" customWidth="1"/>
    <col min="4" max="4" width="17.7109375" customWidth="1"/>
    <col min="5" max="5" width="11.140625" customWidth="1"/>
    <col min="6" max="6" width="13.140625" customWidth="1"/>
    <col min="7" max="7" width="13.7109375" customWidth="1"/>
    <col min="8" max="8" width="13.140625" customWidth="1"/>
    <col min="9" max="9" width="23.5703125" customWidth="1"/>
  </cols>
  <sheetData>
    <row r="1" spans="1:9" ht="20.25">
      <c r="A1" s="218" t="s">
        <v>76</v>
      </c>
      <c r="B1" s="218"/>
      <c r="C1" s="218"/>
      <c r="D1" s="218"/>
      <c r="E1" s="218"/>
      <c r="F1" s="218"/>
      <c r="G1" s="218"/>
      <c r="H1" s="218"/>
      <c r="I1" s="218"/>
    </row>
    <row r="2" spans="1:9" ht="20.25">
      <c r="A2" s="218" t="s">
        <v>77</v>
      </c>
      <c r="B2" s="218"/>
      <c r="C2" s="218"/>
      <c r="D2" s="218"/>
      <c r="E2" s="218"/>
      <c r="F2" s="218"/>
      <c r="G2" s="218"/>
      <c r="H2" s="218"/>
      <c r="I2" s="218"/>
    </row>
    <row r="3" spans="1:9" ht="20.25">
      <c r="A3" s="74"/>
      <c r="B3" s="74" t="str">
        <f>PAY!C2</f>
        <v>dk;kZy; dk uke&amp;</v>
      </c>
      <c r="C3" s="112">
        <f>PAY!D2</f>
        <v>0</v>
      </c>
      <c r="D3" s="112"/>
      <c r="E3" s="112"/>
      <c r="F3" s="112"/>
      <c r="G3" s="112"/>
      <c r="H3" s="74"/>
      <c r="I3" s="124">
        <f>PAY!B10</f>
        <v>0</v>
      </c>
    </row>
    <row r="4" spans="1:9" ht="20.25">
      <c r="A4" s="74"/>
      <c r="B4" s="74" t="str">
        <f>PAY!C3</f>
        <v xml:space="preserve">ys[kk en  </v>
      </c>
      <c r="C4" s="220">
        <f>PAY!D3</f>
        <v>0</v>
      </c>
      <c r="D4" s="220"/>
      <c r="E4" s="220"/>
      <c r="F4" s="220"/>
      <c r="G4" s="220"/>
      <c r="H4" s="74"/>
      <c r="I4" s="74"/>
    </row>
    <row r="5" spans="1:9" ht="20.25">
      <c r="A5" s="186" t="s">
        <v>183</v>
      </c>
      <c r="B5" s="186"/>
      <c r="C5" s="186"/>
      <c r="D5" s="186"/>
      <c r="E5" s="186"/>
      <c r="F5" s="186"/>
      <c r="G5" s="186"/>
      <c r="H5" s="186"/>
      <c r="I5" s="186"/>
    </row>
    <row r="6" spans="1:9" ht="18.75">
      <c r="A6" s="200" t="s">
        <v>10</v>
      </c>
      <c r="B6" s="200" t="s">
        <v>73</v>
      </c>
      <c r="C6" s="209" t="s">
        <v>12</v>
      </c>
      <c r="D6" s="209" t="s">
        <v>78</v>
      </c>
      <c r="E6" s="219" t="s">
        <v>79</v>
      </c>
      <c r="F6" s="219" t="s">
        <v>80</v>
      </c>
      <c r="G6" s="219"/>
      <c r="H6" s="219"/>
      <c r="I6" s="219" t="s">
        <v>81</v>
      </c>
    </row>
    <row r="7" spans="1:9" ht="83.25" customHeight="1">
      <c r="A7" s="201"/>
      <c r="B7" s="201"/>
      <c r="C7" s="209"/>
      <c r="D7" s="209"/>
      <c r="E7" s="219"/>
      <c r="F7" s="12" t="s">
        <v>82</v>
      </c>
      <c r="G7" s="12" t="s">
        <v>83</v>
      </c>
      <c r="H7" s="3" t="s">
        <v>173</v>
      </c>
      <c r="I7" s="219"/>
    </row>
    <row r="8" spans="1:9" ht="18.7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</row>
    <row r="9" spans="1:9" ht="60" customHeight="1">
      <c r="A9" s="10"/>
      <c r="B9" s="10"/>
      <c r="C9" s="10"/>
      <c r="D9" s="82"/>
      <c r="E9" s="10"/>
      <c r="F9" s="10"/>
      <c r="G9" s="10"/>
      <c r="H9" s="10"/>
      <c r="I9" s="10"/>
    </row>
    <row r="10" spans="1:9">
      <c r="A10" s="62" t="s">
        <v>121</v>
      </c>
    </row>
    <row r="12" spans="1:9">
      <c r="D12" s="63"/>
      <c r="H12" s="62" t="s">
        <v>122</v>
      </c>
    </row>
    <row r="15" spans="1:9">
      <c r="H15" s="62" t="s">
        <v>122</v>
      </c>
    </row>
  </sheetData>
  <mergeCells count="11">
    <mergeCell ref="A1:I1"/>
    <mergeCell ref="A2:I2"/>
    <mergeCell ref="A5:I5"/>
    <mergeCell ref="A6:A7"/>
    <mergeCell ref="B6:B7"/>
    <mergeCell ref="C6:C7"/>
    <mergeCell ref="D6:D7"/>
    <mergeCell ref="E6:E7"/>
    <mergeCell ref="F6:H6"/>
    <mergeCell ref="I6:I7"/>
    <mergeCell ref="C4:G4"/>
  </mergeCells>
  <pageMargins left="0.33" right="0.24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C4" sqref="C4:G4"/>
    </sheetView>
  </sheetViews>
  <sheetFormatPr defaultRowHeight="15"/>
  <cols>
    <col min="1" max="1" width="5.5703125" customWidth="1"/>
    <col min="2" max="2" width="21.5703125" customWidth="1"/>
    <col min="3" max="3" width="13.140625" customWidth="1"/>
    <col min="4" max="4" width="14.85546875" customWidth="1"/>
    <col min="5" max="6" width="12" customWidth="1"/>
    <col min="7" max="9" width="12.7109375" customWidth="1"/>
  </cols>
  <sheetData>
    <row r="1" spans="1:9" ht="20.25">
      <c r="A1" s="218" t="s">
        <v>84</v>
      </c>
      <c r="B1" s="218"/>
      <c r="C1" s="218"/>
      <c r="D1" s="218"/>
      <c r="E1" s="218"/>
      <c r="F1" s="218"/>
      <c r="G1" s="218"/>
      <c r="H1" s="218"/>
      <c r="I1" s="221"/>
    </row>
    <row r="2" spans="1:9" ht="20.25">
      <c r="A2" s="218" t="s">
        <v>85</v>
      </c>
      <c r="B2" s="218"/>
      <c r="C2" s="218"/>
      <c r="D2" s="218"/>
      <c r="E2" s="218"/>
      <c r="F2" s="218"/>
      <c r="G2" s="218"/>
      <c r="H2" s="218"/>
      <c r="I2" s="221"/>
    </row>
    <row r="3" spans="1:9" ht="20.25">
      <c r="A3" s="74"/>
      <c r="B3" s="74" t="str">
        <f>PAY!C2</f>
        <v>dk;kZy; dk uke&amp;</v>
      </c>
      <c r="C3" s="112">
        <f>PAY!D2</f>
        <v>0</v>
      </c>
      <c r="D3" s="112"/>
      <c r="E3" s="112"/>
      <c r="F3" s="112"/>
      <c r="G3" s="112"/>
      <c r="H3" s="74"/>
      <c r="I3" s="75">
        <f>PAY!B10</f>
        <v>0</v>
      </c>
    </row>
    <row r="4" spans="1:9" ht="20.25">
      <c r="A4" s="74"/>
      <c r="B4" s="74" t="str">
        <f>PAY!C3</f>
        <v xml:space="preserve">ys[kk en  </v>
      </c>
      <c r="C4" s="220">
        <f>PAY!D3</f>
        <v>0</v>
      </c>
      <c r="D4" s="220"/>
      <c r="E4" s="220"/>
      <c r="F4" s="220"/>
      <c r="G4" s="220"/>
      <c r="H4" s="74"/>
      <c r="I4" s="75"/>
    </row>
    <row r="5" spans="1:9" ht="20.25">
      <c r="A5" s="222" t="s">
        <v>174</v>
      </c>
      <c r="B5" s="222"/>
      <c r="C5" s="222"/>
      <c r="D5" s="222"/>
      <c r="E5" s="222"/>
      <c r="F5" s="222"/>
      <c r="G5" s="222"/>
      <c r="H5" s="222"/>
      <c r="I5" s="223"/>
    </row>
    <row r="6" spans="1:9" ht="39" customHeight="1">
      <c r="A6" s="200" t="s">
        <v>10</v>
      </c>
      <c r="B6" s="200" t="s">
        <v>86</v>
      </c>
      <c r="C6" s="200" t="s">
        <v>12</v>
      </c>
      <c r="D6" s="200" t="s">
        <v>78</v>
      </c>
      <c r="E6" s="219" t="s">
        <v>87</v>
      </c>
      <c r="F6" s="219"/>
      <c r="G6" s="202" t="s">
        <v>88</v>
      </c>
      <c r="H6" s="225"/>
      <c r="I6" s="203"/>
    </row>
    <row r="7" spans="1:9" ht="39" customHeight="1">
      <c r="A7" s="224"/>
      <c r="B7" s="224"/>
      <c r="C7" s="224"/>
      <c r="D7" s="224"/>
      <c r="E7" s="209" t="s">
        <v>89</v>
      </c>
      <c r="F7" s="200" t="s">
        <v>90</v>
      </c>
      <c r="G7" s="209" t="s">
        <v>91</v>
      </c>
      <c r="H7" s="209" t="s">
        <v>92</v>
      </c>
      <c r="I7" s="209" t="s">
        <v>93</v>
      </c>
    </row>
    <row r="8" spans="1:9" ht="39" customHeight="1">
      <c r="A8" s="224"/>
      <c r="B8" s="224"/>
      <c r="C8" s="224"/>
      <c r="D8" s="224"/>
      <c r="E8" s="209"/>
      <c r="F8" s="201"/>
      <c r="G8" s="209"/>
      <c r="H8" s="209"/>
      <c r="I8" s="209"/>
    </row>
    <row r="9" spans="1:9" s="6" customFormat="1" ht="24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9" ht="24" customHeight="1">
      <c r="A10" s="10"/>
      <c r="B10" s="10"/>
      <c r="C10" s="10"/>
      <c r="D10" s="10"/>
      <c r="E10" s="27"/>
      <c r="F10" s="27"/>
      <c r="G10" s="10"/>
      <c r="H10" s="10"/>
      <c r="I10" s="10"/>
    </row>
    <row r="11" spans="1:9">
      <c r="A11" s="62" t="s">
        <v>121</v>
      </c>
    </row>
    <row r="14" spans="1:9">
      <c r="H14" s="63" t="s">
        <v>122</v>
      </c>
    </row>
  </sheetData>
  <mergeCells count="15">
    <mergeCell ref="I7:I8"/>
    <mergeCell ref="A1:I1"/>
    <mergeCell ref="A2:I2"/>
    <mergeCell ref="A5:I5"/>
    <mergeCell ref="A6:A8"/>
    <mergeCell ref="B6:B8"/>
    <mergeCell ref="C6:C8"/>
    <mergeCell ref="D6:D8"/>
    <mergeCell ref="E6:F6"/>
    <mergeCell ref="G6:I6"/>
    <mergeCell ref="E7:E8"/>
    <mergeCell ref="C4:G4"/>
    <mergeCell ref="F7:F8"/>
    <mergeCell ref="G7:G8"/>
    <mergeCell ref="H7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</vt:i4>
      </vt:variant>
    </vt:vector>
  </HeadingPairs>
  <TitlesOfParts>
    <vt:vector size="33" baseType="lpstr">
      <vt:lpstr>DETAIL</vt:lpstr>
      <vt:lpstr>PAY</vt:lpstr>
      <vt:lpstr>SANCTION POST</vt:lpstr>
      <vt:lpstr>VACANT POST</vt:lpstr>
      <vt:lpstr>1A</vt:lpstr>
      <vt:lpstr>1B</vt:lpstr>
      <vt:lpstr>1C</vt:lpstr>
      <vt:lpstr>2</vt:lpstr>
      <vt:lpstr>3</vt:lpstr>
      <vt:lpstr>4A</vt:lpstr>
      <vt:lpstr>4B</vt:lpstr>
      <vt:lpstr>8</vt:lpstr>
      <vt:lpstr>9</vt:lpstr>
      <vt:lpstr>10</vt:lpstr>
      <vt:lpstr>GA4</vt:lpstr>
      <vt:lpstr>TA&amp;MED</vt:lpstr>
      <vt:lpstr>VARDI</vt:lpstr>
      <vt:lpstr>fixpay</vt:lpstr>
      <vt:lpstr>PL 17-18 </vt:lpstr>
      <vt:lpstr>PL 18-19</vt:lpstr>
      <vt:lpstr>'10'!Print_Area</vt:lpstr>
      <vt:lpstr>'1A'!Print_Area</vt:lpstr>
      <vt:lpstr>'1B'!Print_Area</vt:lpstr>
      <vt:lpstr>'1C'!Print_Area</vt:lpstr>
      <vt:lpstr>'2'!Print_Area</vt:lpstr>
      <vt:lpstr>'3'!Print_Area</vt:lpstr>
      <vt:lpstr>'4A'!Print_Area</vt:lpstr>
      <vt:lpstr>'8'!Print_Area</vt:lpstr>
      <vt:lpstr>'9'!Print_Area</vt:lpstr>
      <vt:lpstr>'GA4'!Print_Area</vt:lpstr>
      <vt:lpstr>PAY!Print_Area</vt:lpstr>
      <vt:lpstr>'SANCTION POST'!Print_Area</vt:lpstr>
      <vt:lpstr>'VACANT POST'!Print_Area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2017-08-21T13:48:17Z</dcterms:modified>
</cp:coreProperties>
</file>